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workbookProtection workbookPassword="C71F" lockStructure="1"/>
  <bookViews>
    <workbookView xWindow="0" yWindow="0" windowWidth="15480" windowHeight="7755" tabRatio="689" firstSheet="5" activeTab="9"/>
  </bookViews>
  <sheets>
    <sheet name="Mau A2 P Bảo" sheetId="1" r:id="rId1"/>
    <sheet name="Mau A1 P Bảo" sheetId="2" r:id="rId2"/>
    <sheet name="Mau A2 Đức" sheetId="3" r:id="rId3"/>
    <sheet name="Mau A1 Đức" sheetId="4" r:id="rId4"/>
    <sheet name="Mau A2 Mạnh" sheetId="5" r:id="rId5"/>
    <sheet name="Mau A1 Mạnh" sheetId="6" r:id="rId6"/>
    <sheet name="Mau A2 Bình" sheetId="7" r:id="rId7"/>
    <sheet name="Mau A1 Bình" sheetId="8" r:id="rId8"/>
    <sheet name="Mau A2 Thái" sheetId="9" r:id="rId9"/>
    <sheet name="Mau A1 Thái" sheetId="10" r:id="rId10"/>
    <sheet name="Mau A2 Thịnh" sheetId="11" r:id="rId11"/>
    <sheet name="Mau A1 Thịnh" sheetId="12" r:id="rId12"/>
    <sheet name="Mau A2 Phương" sheetId="13" r:id="rId13"/>
    <sheet name="Mau A1 Phương" sheetId="14" r:id="rId14"/>
    <sheet name="Mau A2 Q Bảo" sheetId="15" r:id="rId15"/>
    <sheet name="Mau A1 Q Bảo" sheetId="16" r:id="rId16"/>
    <sheet name="Mau A2 Hóa" sheetId="17" r:id="rId17"/>
    <sheet name="Mau A1 Hóa" sheetId="18" r:id="rId18"/>
    <sheet name="Mau A2 Tín" sheetId="19" r:id="rId19"/>
    <sheet name="Mau A1 Tín" sheetId="20" r:id="rId20"/>
    <sheet name="Mau A2 M Tuấn" sheetId="21" r:id="rId21"/>
    <sheet name="Mau A1 M Tuấn" sheetId="22" r:id="rId22"/>
    <sheet name="Mau A2 T Hùng" sheetId="23" r:id="rId23"/>
    <sheet name="Mau A1 T Hùng" sheetId="24" r:id="rId24"/>
    <sheet name="Mau A2 Trung" sheetId="25" r:id="rId25"/>
    <sheet name="Mau A1 Trung" sheetId="26" r:id="rId26"/>
    <sheet name="Mau A2 Duy" sheetId="27" r:id="rId27"/>
    <sheet name="Mau A1 Duy" sheetId="28" r:id="rId28"/>
    <sheet name="Mau A2 T Sơn" sheetId="29" r:id="rId29"/>
    <sheet name="Mau A1 T Sơn" sheetId="30" r:id="rId30"/>
    <sheet name="Mau A2 P Nguyên" sheetId="31" r:id="rId31"/>
    <sheet name="Mau A1 P Nguyên" sheetId="32" r:id="rId32"/>
    <sheet name="Mau A2 Tuấn Kiệt" sheetId="33" r:id="rId33"/>
    <sheet name="Mau A1 Tuấn Kiệt" sheetId="34" r:id="rId34"/>
    <sheet name="Mau A1 A Tuấn" sheetId="35" r:id="rId35"/>
    <sheet name="Mau A2 A Tuấn" sheetId="36" r:id="rId36"/>
    <sheet name="Mau A3" sheetId="37" r:id="rId37"/>
    <sheet name="Mau B1.1" sheetId="38" r:id="rId38"/>
    <sheet name="Mau B1.2" sheetId="39" r:id="rId39"/>
    <sheet name="Mau B1.3.1" sheetId="40" r:id="rId40"/>
    <sheet name="Mau B1.4" sheetId="41" r:id="rId41"/>
    <sheet name="Mau  B1.3.2" sheetId="42" r:id="rId42"/>
    <sheet name="Mau B1.5" sheetId="43" r:id="rId43"/>
    <sheet name="Mau B1. 6" sheetId="44" r:id="rId44"/>
    <sheet name="Mau B1.7" sheetId="45" r:id="rId45"/>
    <sheet name="Mau B2" sheetId="46" r:id="rId46"/>
    <sheet name="Mau B3" sheetId="47" r:id="rId47"/>
    <sheet name="Hướng dẫn" sheetId="48" r:id="rId48"/>
  </sheets>
  <externalReferences>
    <externalReference r:id="rId49"/>
  </externalReferences>
  <definedNames>
    <definedName name="_xlnm.Print_Area" localSheetId="41">'Mau  B1.3.2'!$A$1:$P$221</definedName>
    <definedName name="_xlnm.Print_Area" localSheetId="29">'Mau A1 T Sơn'!$A$1:$AB$56</definedName>
    <definedName name="_xlnm.Print_Area" localSheetId="39">'Mau B1.3.1'!$A$1:$P$67</definedName>
    <definedName name="_xlnm.Print_Titles" localSheetId="41">'Mau  B1.3.2'!$9:$9</definedName>
    <definedName name="_xlnm.Print_Titles" localSheetId="36">'Mau A3'!$10:$12</definedName>
    <definedName name="_xlnm.Print_Titles" localSheetId="43">'Mau B1. 6'!$9:$10</definedName>
    <definedName name="_xlnm.Print_Titles" localSheetId="37">'Mau B1.1'!$9:$10</definedName>
    <definedName name="_xlnm.Print_Titles" localSheetId="38">'Mau B1.2'!$9:$10</definedName>
    <definedName name="_xlnm.Print_Titles" localSheetId="39">'Mau B1.3.1'!$9:$10</definedName>
    <definedName name="_xlnm.Print_Titles" localSheetId="40">'Mau B1.4'!$9:$10</definedName>
    <definedName name="_xlnm.Print_Titles" localSheetId="42">'Mau B1.5'!$9:$10</definedName>
    <definedName name="_xlnm.Print_Titles" localSheetId="44">'Mau B1.7'!$9:$9</definedName>
    <definedName name="_xlnm.Print_Titles" localSheetId="45">'Mau B2'!$12:$13</definedName>
    <definedName name="_xlnm.Print_Titles" localSheetId="46">'Mau B3'!$10:$12</definedName>
    <definedName name="Z_12C9832D_49BD_45CC_A5E0_F64F753F5189_.wvu.PrintArea" localSheetId="41" hidden="1">'Mau  B1.3.2'!$A$1:$P$221</definedName>
    <definedName name="Z_12C9832D_49BD_45CC_A5E0_F64F753F5189_.wvu.PrintArea" localSheetId="29" hidden="1">'Mau A1 T Sơn'!$A$1:$AB$56</definedName>
    <definedName name="Z_12C9832D_49BD_45CC_A5E0_F64F753F5189_.wvu.PrintArea" localSheetId="39" hidden="1">'Mau B1.3.1'!$A$1:$P$67</definedName>
    <definedName name="Z_12C9832D_49BD_45CC_A5E0_F64F753F5189_.wvu.PrintTitles" localSheetId="41" hidden="1">'Mau  B1.3.2'!$9:$9</definedName>
    <definedName name="Z_12C9832D_49BD_45CC_A5E0_F64F753F5189_.wvu.PrintTitles" localSheetId="36" hidden="1">'Mau A3'!$10:$12</definedName>
    <definedName name="Z_12C9832D_49BD_45CC_A5E0_F64F753F5189_.wvu.PrintTitles" localSheetId="43" hidden="1">'Mau B1. 6'!$9:$10</definedName>
    <definedName name="Z_12C9832D_49BD_45CC_A5E0_F64F753F5189_.wvu.PrintTitles" localSheetId="37" hidden="1">'Mau B1.1'!$9:$10</definedName>
    <definedName name="Z_12C9832D_49BD_45CC_A5E0_F64F753F5189_.wvu.PrintTitles" localSheetId="38" hidden="1">'Mau B1.2'!$9:$10</definedName>
    <definedName name="Z_12C9832D_49BD_45CC_A5E0_F64F753F5189_.wvu.PrintTitles" localSheetId="39" hidden="1">'Mau B1.3.1'!$9:$10</definedName>
    <definedName name="Z_12C9832D_49BD_45CC_A5E0_F64F753F5189_.wvu.PrintTitles" localSheetId="40" hidden="1">'Mau B1.4'!$9:$10</definedName>
    <definedName name="Z_12C9832D_49BD_45CC_A5E0_F64F753F5189_.wvu.PrintTitles" localSheetId="42" hidden="1">'Mau B1.5'!$9:$10</definedName>
    <definedName name="Z_12C9832D_49BD_45CC_A5E0_F64F753F5189_.wvu.PrintTitles" localSheetId="44" hidden="1">'Mau B1.7'!$9:$9</definedName>
    <definedName name="Z_12C9832D_49BD_45CC_A5E0_F64F753F5189_.wvu.PrintTitles" localSheetId="45" hidden="1">'Mau B2'!$12:$13</definedName>
    <definedName name="Z_12C9832D_49BD_45CC_A5E0_F64F753F5189_.wvu.PrintTitles" localSheetId="46" hidden="1">'Mau B3'!$10:$12</definedName>
    <definedName name="Z_12C9832D_49BD_45CC_A5E0_F64F753F5189_.wvu.Rows" localSheetId="34" hidden="1">'Mau A1 A Tuấn'!$21:$34</definedName>
    <definedName name="Z_12C9832D_49BD_45CC_A5E0_F64F753F5189_.wvu.Rows" localSheetId="7" hidden="1">'Mau A1 Bình'!$22:$34</definedName>
    <definedName name="Z_12C9832D_49BD_45CC_A5E0_F64F753F5189_.wvu.Rows" localSheetId="3" hidden="1">'Mau A1 Đức'!$22:$34</definedName>
    <definedName name="Z_12C9832D_49BD_45CC_A5E0_F64F753F5189_.wvu.Rows" localSheetId="27" hidden="1">'Mau A1 Duy'!$24:$35</definedName>
    <definedName name="Z_12C9832D_49BD_45CC_A5E0_F64F753F5189_.wvu.Rows" localSheetId="17" hidden="1">'Mau A1 Hóa'!$23:$34</definedName>
    <definedName name="Z_12C9832D_49BD_45CC_A5E0_F64F753F5189_.wvu.Rows" localSheetId="21" hidden="1">'Mau A1 M Tuấn'!$21:$34</definedName>
    <definedName name="Z_12C9832D_49BD_45CC_A5E0_F64F753F5189_.wvu.Rows" localSheetId="5" hidden="1">'Mau A1 Mạnh'!$21:$34</definedName>
    <definedName name="Z_12C9832D_49BD_45CC_A5E0_F64F753F5189_.wvu.Rows" localSheetId="1" hidden="1">'Mau A1 P Bảo'!$20:$34</definedName>
    <definedName name="Z_12C9832D_49BD_45CC_A5E0_F64F753F5189_.wvu.Rows" localSheetId="31" hidden="1">'Mau A1 P Nguyên'!$24:$34</definedName>
    <definedName name="Z_12C9832D_49BD_45CC_A5E0_F64F753F5189_.wvu.Rows" localSheetId="13" hidden="1">'Mau A1 Phương'!$26:$34,'Mau A1 Phương'!$36:$38</definedName>
    <definedName name="Z_12C9832D_49BD_45CC_A5E0_F64F753F5189_.wvu.Rows" localSheetId="15" hidden="1">'Mau A1 Q Bảo'!$21:$34</definedName>
    <definedName name="Z_12C9832D_49BD_45CC_A5E0_F64F753F5189_.wvu.Rows" localSheetId="23" hidden="1">'Mau A1 T Hùng'!$21:$34</definedName>
    <definedName name="Z_12C9832D_49BD_45CC_A5E0_F64F753F5189_.wvu.Rows" localSheetId="29" hidden="1">'Mau A1 T Sơn'!$20:$32</definedName>
    <definedName name="Z_12C9832D_49BD_45CC_A5E0_F64F753F5189_.wvu.Rows" localSheetId="9" hidden="1">'Mau A1 Thái'!$25:$37</definedName>
    <definedName name="Z_12C9832D_49BD_45CC_A5E0_F64F753F5189_.wvu.Rows" localSheetId="11" hidden="1">'Mau A1 Thịnh'!$24:$31,'Mau A1 Thịnh'!$33:$35</definedName>
    <definedName name="Z_12C9832D_49BD_45CC_A5E0_F64F753F5189_.wvu.Rows" localSheetId="25" hidden="1">'Mau A1 Trung'!$25:$36</definedName>
    <definedName name="Z_12C9832D_49BD_45CC_A5E0_F64F753F5189_.wvu.Rows" localSheetId="33" hidden="1">'Mau A1 Tuấn Kiệt'!$25:$36</definedName>
    <definedName name="Z_12C9832D_49BD_45CC_A5E0_F64F753F5189_.wvu.Rows" localSheetId="35" hidden="1">'Mau A2 A Tuấn'!$20:$34,'Mau A2 A Tuấn'!$37:$39</definedName>
    <definedName name="Z_12C9832D_49BD_45CC_A5E0_F64F753F5189_.wvu.Rows" localSheetId="32" hidden="1">'Mau A2 Tuấn Kiệt'!$19:$33</definedName>
  </definedNames>
  <calcPr calcId="144525"/>
  <customWorkbookViews>
    <customWorkbookView name="ThinhDung - Personal View" guid="{12C9832D-49BD-45CC-A5E0-F64F753F5189}" mergeInterval="0" personalView="1" maximized="1" xWindow="1" yWindow="1" windowWidth="1362" windowHeight="538" tabRatio="689" activeSheetId="31"/>
  </customWorkbookViews>
</workbook>
</file>

<file path=xl/calcChain.xml><?xml version="1.0" encoding="utf-8"?>
<calcChain xmlns="http://schemas.openxmlformats.org/spreadsheetml/2006/main">
  <c r="J18" i="10" l="1"/>
  <c r="J19" i="10"/>
  <c r="J20" i="10"/>
  <c r="J21" i="10"/>
  <c r="J22" i="10"/>
  <c r="J17" i="10" l="1"/>
  <c r="K23" i="26" l="1"/>
  <c r="K37" i="26"/>
  <c r="S18" i="32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K22" i="20"/>
  <c r="L22" i="20"/>
  <c r="J23" i="7"/>
  <c r="M23" i="7" s="1"/>
  <c r="J20" i="36"/>
  <c r="M20" i="36" s="1"/>
  <c r="J21" i="36"/>
  <c r="J22" i="36"/>
  <c r="M22" i="36" s="1"/>
  <c r="J23" i="36"/>
  <c r="J24" i="36"/>
  <c r="M24" i="36" s="1"/>
  <c r="J25" i="36"/>
  <c r="J26" i="36"/>
  <c r="M26" i="36" s="1"/>
  <c r="J27" i="36"/>
  <c r="J28" i="36"/>
  <c r="M28" i="36" s="1"/>
  <c r="J29" i="36"/>
  <c r="J30" i="36"/>
  <c r="M30" i="36" s="1"/>
  <c r="J31" i="36"/>
  <c r="J32" i="36"/>
  <c r="M32" i="36" s="1"/>
  <c r="J33" i="36"/>
  <c r="J34" i="36"/>
  <c r="M34" i="36" s="1"/>
  <c r="J35" i="36"/>
  <c r="M35" i="36"/>
  <c r="M21" i="36"/>
  <c r="M23" i="36"/>
  <c r="M25" i="36"/>
  <c r="M27" i="36"/>
  <c r="M29" i="36"/>
  <c r="M31" i="36"/>
  <c r="M33" i="36"/>
  <c r="J34" i="33"/>
  <c r="M34" i="33" s="1"/>
  <c r="J17" i="34"/>
  <c r="M17" i="34" s="1"/>
  <c r="J19" i="34"/>
  <c r="M19" i="34" s="1"/>
  <c r="J20" i="34"/>
  <c r="M20" i="34" s="1"/>
  <c r="J20" i="14"/>
  <c r="M20" i="14" s="1"/>
  <c r="J22" i="26"/>
  <c r="J16" i="11"/>
  <c r="M16" i="11" s="1"/>
  <c r="J17" i="11"/>
  <c r="M17" i="11" s="1"/>
  <c r="J15" i="11"/>
  <c r="M15" i="11" s="1"/>
  <c r="J20" i="5"/>
  <c r="M20" i="5"/>
  <c r="J19" i="11"/>
  <c r="M19" i="11"/>
  <c r="M21" i="10"/>
  <c r="M20" i="10"/>
  <c r="J19" i="26"/>
  <c r="M19" i="26"/>
  <c r="J20" i="26"/>
  <c r="M20" i="26"/>
  <c r="J22" i="28"/>
  <c r="M22" i="28"/>
  <c r="J15" i="12"/>
  <c r="M15" i="12"/>
  <c r="J22" i="12"/>
  <c r="M22" i="12"/>
  <c r="J21" i="22"/>
  <c r="M21" i="22" s="1"/>
  <c r="J22" i="22"/>
  <c r="M22" i="22" s="1"/>
  <c r="J23" i="22"/>
  <c r="M23" i="22" s="1"/>
  <c r="J24" i="22"/>
  <c r="M24" i="22" s="1"/>
  <c r="J25" i="22"/>
  <c r="M25" i="22" s="1"/>
  <c r="J26" i="22"/>
  <c r="M26" i="22" s="1"/>
  <c r="J27" i="22"/>
  <c r="M27" i="22" s="1"/>
  <c r="J28" i="22"/>
  <c r="M28" i="22" s="1"/>
  <c r="J29" i="22"/>
  <c r="M29" i="22" s="1"/>
  <c r="J30" i="22"/>
  <c r="M30" i="22" s="1"/>
  <c r="J31" i="22"/>
  <c r="M31" i="22" s="1"/>
  <c r="J32" i="22"/>
  <c r="M32" i="22" s="1"/>
  <c r="J33" i="22"/>
  <c r="M33" i="22" s="1"/>
  <c r="J34" i="22"/>
  <c r="M34" i="22" s="1"/>
  <c r="K19" i="6"/>
  <c r="K19" i="5"/>
  <c r="K18" i="36"/>
  <c r="K36" i="36" s="1"/>
  <c r="K19" i="35"/>
  <c r="K22" i="34"/>
  <c r="K37" i="34" s="1"/>
  <c r="K18" i="33"/>
  <c r="K22" i="32"/>
  <c r="K19" i="31"/>
  <c r="K25" i="14"/>
  <c r="K35" i="14" s="1"/>
  <c r="K23" i="12"/>
  <c r="K18" i="11"/>
  <c r="K34" i="11" s="1"/>
  <c r="K17" i="13"/>
  <c r="C12" i="40"/>
  <c r="C13" i="40"/>
  <c r="C14" i="40"/>
  <c r="C15" i="40"/>
  <c r="C16" i="40"/>
  <c r="C17" i="40"/>
  <c r="C18" i="40"/>
  <c r="C19" i="40"/>
  <c r="C20" i="40"/>
  <c r="C21" i="40"/>
  <c r="C22" i="40"/>
  <c r="C23" i="40"/>
  <c r="C24" i="40"/>
  <c r="C25" i="40"/>
  <c r="C26" i="40"/>
  <c r="C27" i="40"/>
  <c r="C28" i="40"/>
  <c r="B12" i="40"/>
  <c r="B13" i="40"/>
  <c r="B14" i="40"/>
  <c r="B15" i="40"/>
  <c r="B16" i="40"/>
  <c r="B17" i="40"/>
  <c r="B18" i="40"/>
  <c r="B19" i="40"/>
  <c r="B20" i="40"/>
  <c r="B21" i="40"/>
  <c r="B22" i="40"/>
  <c r="B23" i="40"/>
  <c r="B24" i="40"/>
  <c r="B25" i="40"/>
  <c r="B26" i="40"/>
  <c r="B27" i="40"/>
  <c r="B28" i="40"/>
  <c r="C11" i="40"/>
  <c r="B11" i="40"/>
  <c r="C12" i="39"/>
  <c r="C13" i="39"/>
  <c r="C14" i="39"/>
  <c r="C15" i="39"/>
  <c r="C16" i="39"/>
  <c r="C17" i="39"/>
  <c r="C18" i="39"/>
  <c r="C19" i="39"/>
  <c r="C20" i="39"/>
  <c r="C21" i="39"/>
  <c r="C22" i="39"/>
  <c r="C23" i="39"/>
  <c r="C24" i="39"/>
  <c r="C25" i="39"/>
  <c r="C26" i="39"/>
  <c r="C27" i="39"/>
  <c r="C28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C11" i="39"/>
  <c r="B11" i="39"/>
  <c r="J26" i="14"/>
  <c r="J27" i="14"/>
  <c r="M27" i="14" s="1"/>
  <c r="J28" i="14"/>
  <c r="M28" i="14" s="1"/>
  <c r="J29" i="14"/>
  <c r="M29" i="14" s="1"/>
  <c r="J30" i="14"/>
  <c r="M30" i="14" s="1"/>
  <c r="J31" i="14"/>
  <c r="M31" i="14" s="1"/>
  <c r="J32" i="14"/>
  <c r="M32" i="14" s="1"/>
  <c r="J33" i="14"/>
  <c r="J34" i="14"/>
  <c r="J15" i="3"/>
  <c r="M15" i="3" s="1"/>
  <c r="C11" i="38"/>
  <c r="J16" i="34"/>
  <c r="M16" i="34" s="1"/>
  <c r="J18" i="34"/>
  <c r="M18" i="34" s="1"/>
  <c r="J21" i="34"/>
  <c r="J22" i="34"/>
  <c r="J28" i="34"/>
  <c r="J29" i="34"/>
  <c r="M29" i="34"/>
  <c r="J30" i="34"/>
  <c r="M30" i="34"/>
  <c r="J31" i="34"/>
  <c r="M31" i="34"/>
  <c r="J32" i="34"/>
  <c r="M32" i="34"/>
  <c r="J33" i="34"/>
  <c r="J34" i="34"/>
  <c r="J35" i="34"/>
  <c r="M35" i="34"/>
  <c r="J36" i="34"/>
  <c r="M36" i="34"/>
  <c r="J25" i="34"/>
  <c r="J26" i="34"/>
  <c r="J27" i="34"/>
  <c r="M27" i="34"/>
  <c r="J23" i="34"/>
  <c r="J24" i="34"/>
  <c r="M24" i="34" s="1"/>
  <c r="M21" i="34"/>
  <c r="M23" i="34"/>
  <c r="J16" i="32"/>
  <c r="M16" i="32" s="1"/>
  <c r="J17" i="32"/>
  <c r="M17" i="32" s="1"/>
  <c r="J18" i="32"/>
  <c r="J19" i="32"/>
  <c r="M19" i="32"/>
  <c r="J20" i="32"/>
  <c r="M20" i="32"/>
  <c r="J21" i="32"/>
  <c r="M21" i="32"/>
  <c r="J24" i="32"/>
  <c r="M24" i="32"/>
  <c r="J25" i="32"/>
  <c r="M25" i="32"/>
  <c r="J26" i="32"/>
  <c r="M26" i="32"/>
  <c r="J27" i="32"/>
  <c r="M27" i="32"/>
  <c r="J28" i="32"/>
  <c r="M28" i="32"/>
  <c r="J29" i="32"/>
  <c r="M29" i="32"/>
  <c r="J30" i="32"/>
  <c r="M30" i="32"/>
  <c r="J31" i="32"/>
  <c r="M31" i="32"/>
  <c r="J32" i="32"/>
  <c r="M32" i="32"/>
  <c r="J33" i="32"/>
  <c r="M33" i="32"/>
  <c r="J34" i="32"/>
  <c r="M34" i="32"/>
  <c r="J16" i="31"/>
  <c r="M16" i="31" s="1"/>
  <c r="J17" i="31"/>
  <c r="M17" i="31" s="1"/>
  <c r="J16" i="29"/>
  <c r="J17" i="29"/>
  <c r="M17" i="29" s="1"/>
  <c r="J18" i="29"/>
  <c r="M18" i="29" s="1"/>
  <c r="J19" i="29"/>
  <c r="J20" i="29"/>
  <c r="M20" i="29"/>
  <c r="J21" i="29"/>
  <c r="M21" i="29"/>
  <c r="J22" i="29"/>
  <c r="J23" i="29"/>
  <c r="M23" i="29" s="1"/>
  <c r="M16" i="29"/>
  <c r="M22" i="29"/>
  <c r="J16" i="28"/>
  <c r="M16" i="28" s="1"/>
  <c r="J17" i="28"/>
  <c r="M17" i="28" s="1"/>
  <c r="J18" i="28"/>
  <c r="M18" i="28" s="1"/>
  <c r="J19" i="28"/>
  <c r="M19" i="28" s="1"/>
  <c r="J24" i="28"/>
  <c r="M24" i="28" s="1"/>
  <c r="J25" i="28"/>
  <c r="M25" i="28" s="1"/>
  <c r="J26" i="28"/>
  <c r="M26" i="28" s="1"/>
  <c r="J27" i="28"/>
  <c r="M27" i="28" s="1"/>
  <c r="J28" i="28"/>
  <c r="M28" i="28" s="1"/>
  <c r="J29" i="28"/>
  <c r="M29" i="28" s="1"/>
  <c r="J30" i="28"/>
  <c r="M30" i="28" s="1"/>
  <c r="J31" i="28"/>
  <c r="M31" i="28" s="1"/>
  <c r="J32" i="28"/>
  <c r="M32" i="28" s="1"/>
  <c r="J33" i="28"/>
  <c r="M33" i="28" s="1"/>
  <c r="J34" i="28"/>
  <c r="M34" i="28" s="1"/>
  <c r="J35" i="28"/>
  <c r="M35" i="28" s="1"/>
  <c r="J20" i="28"/>
  <c r="M20" i="28" s="1"/>
  <c r="J21" i="28"/>
  <c r="M21" i="28" s="1"/>
  <c r="J16" i="24"/>
  <c r="M16" i="24"/>
  <c r="J17" i="24"/>
  <c r="J18" i="24"/>
  <c r="M18" i="24" s="1"/>
  <c r="J19" i="24"/>
  <c r="M19" i="24" s="1"/>
  <c r="J20" i="24"/>
  <c r="M20" i="24" s="1"/>
  <c r="M16" i="23"/>
  <c r="J16" i="23"/>
  <c r="J17" i="23"/>
  <c r="M17" i="23" s="1"/>
  <c r="J18" i="23"/>
  <c r="M18" i="23" s="1"/>
  <c r="J16" i="22"/>
  <c r="M16" i="22" s="1"/>
  <c r="J17" i="22"/>
  <c r="M17" i="22" s="1"/>
  <c r="J18" i="22"/>
  <c r="M18" i="22" s="1"/>
  <c r="J19" i="22"/>
  <c r="M19" i="22" s="1"/>
  <c r="J16" i="20"/>
  <c r="M16" i="20" s="1"/>
  <c r="J17" i="20"/>
  <c r="M17" i="20" s="1"/>
  <c r="J18" i="20"/>
  <c r="M18" i="20" s="1"/>
  <c r="J19" i="20"/>
  <c r="M19" i="20" s="1"/>
  <c r="J20" i="20"/>
  <c r="M20" i="20" s="1"/>
  <c r="J21" i="20"/>
  <c r="M21" i="20" s="1"/>
  <c r="J16" i="19"/>
  <c r="M16" i="19"/>
  <c r="J17" i="19"/>
  <c r="M17" i="19"/>
  <c r="J18" i="19"/>
  <c r="M18" i="19"/>
  <c r="J19" i="19"/>
  <c r="M19" i="19"/>
  <c r="J16" i="18"/>
  <c r="M16" i="18"/>
  <c r="J17" i="18"/>
  <c r="J18" i="18"/>
  <c r="J19" i="18"/>
  <c r="M19" i="18"/>
  <c r="M17" i="18"/>
  <c r="M18" i="18"/>
  <c r="J23" i="18"/>
  <c r="M23" i="18"/>
  <c r="J24" i="18"/>
  <c r="M24" i="18"/>
  <c r="J25" i="18"/>
  <c r="M25" i="18"/>
  <c r="J26" i="18"/>
  <c r="M26" i="18"/>
  <c r="J27" i="18"/>
  <c r="M27" i="18"/>
  <c r="J28" i="18"/>
  <c r="M28" i="18"/>
  <c r="J29" i="18"/>
  <c r="M29" i="18"/>
  <c r="J30" i="18"/>
  <c r="M30" i="18"/>
  <c r="J31" i="18"/>
  <c r="M31" i="18"/>
  <c r="J32" i="18"/>
  <c r="M32" i="18"/>
  <c r="J33" i="18"/>
  <c r="M33" i="18"/>
  <c r="J34" i="18"/>
  <c r="M34" i="18"/>
  <c r="J20" i="18"/>
  <c r="M20" i="18"/>
  <c r="J21" i="18"/>
  <c r="M21" i="18"/>
  <c r="J22" i="18"/>
  <c r="M22" i="18"/>
  <c r="J16" i="17"/>
  <c r="M16" i="17"/>
  <c r="J17" i="17"/>
  <c r="M17" i="17"/>
  <c r="J18" i="17"/>
  <c r="M18" i="17"/>
  <c r="J19" i="17"/>
  <c r="M19" i="17"/>
  <c r="J20" i="17"/>
  <c r="M20" i="17"/>
  <c r="J21" i="17"/>
  <c r="M21" i="17"/>
  <c r="J22" i="17"/>
  <c r="M22" i="17"/>
  <c r="J23" i="17"/>
  <c r="M23" i="17"/>
  <c r="J16" i="16"/>
  <c r="M16" i="16"/>
  <c r="J17" i="16"/>
  <c r="M17" i="16"/>
  <c r="J18" i="16"/>
  <c r="M18" i="16"/>
  <c r="J19" i="16"/>
  <c r="M19" i="16"/>
  <c r="J20" i="16"/>
  <c r="M20" i="16"/>
  <c r="J16" i="15"/>
  <c r="J17" i="15"/>
  <c r="M17" i="15" s="1"/>
  <c r="J18" i="15"/>
  <c r="M18" i="15" s="1"/>
  <c r="J19" i="15"/>
  <c r="M16" i="15"/>
  <c r="J24" i="12"/>
  <c r="M24" i="12" s="1"/>
  <c r="J25" i="12"/>
  <c r="M25" i="12" s="1"/>
  <c r="J26" i="12"/>
  <c r="M26" i="12" s="1"/>
  <c r="J27" i="12"/>
  <c r="M27" i="12" s="1"/>
  <c r="J28" i="12"/>
  <c r="M28" i="12" s="1"/>
  <c r="J29" i="12"/>
  <c r="M29" i="12" s="1"/>
  <c r="J30" i="12"/>
  <c r="M30" i="12" s="1"/>
  <c r="J31" i="12"/>
  <c r="M31" i="12" s="1"/>
  <c r="J16" i="3"/>
  <c r="M16" i="3" s="1"/>
  <c r="C12" i="38"/>
  <c r="C13" i="38"/>
  <c r="C14" i="38"/>
  <c r="C15" i="38"/>
  <c r="C16" i="38"/>
  <c r="C17" i="38"/>
  <c r="C18" i="38"/>
  <c r="C19" i="38"/>
  <c r="C20" i="38"/>
  <c r="C21" i="38"/>
  <c r="C22" i="38"/>
  <c r="C23" i="38"/>
  <c r="C24" i="38"/>
  <c r="C25" i="38"/>
  <c r="C26" i="38"/>
  <c r="C27" i="38"/>
  <c r="C28" i="38"/>
  <c r="J24" i="17"/>
  <c r="M24" i="17" s="1"/>
  <c r="J25" i="17"/>
  <c r="M25" i="17" s="1"/>
  <c r="J26" i="17"/>
  <c r="J27" i="17"/>
  <c r="M27" i="17"/>
  <c r="J28" i="17"/>
  <c r="M28" i="17"/>
  <c r="J29" i="17"/>
  <c r="M29" i="17"/>
  <c r="J30" i="17"/>
  <c r="M30" i="17"/>
  <c r="J31" i="17"/>
  <c r="M31" i="17"/>
  <c r="J32" i="17"/>
  <c r="M32" i="17"/>
  <c r="J33" i="17"/>
  <c r="M33" i="17"/>
  <c r="J34" i="17"/>
  <c r="M26" i="17"/>
  <c r="M34" i="17"/>
  <c r="J15" i="17"/>
  <c r="J15" i="16"/>
  <c r="M15" i="16"/>
  <c r="J15" i="18"/>
  <c r="M15" i="18"/>
  <c r="M35" i="18" s="1"/>
  <c r="K21" i="8"/>
  <c r="K35" i="8" s="1"/>
  <c r="K35" i="35"/>
  <c r="E15" i="37" s="1"/>
  <c r="K35" i="32"/>
  <c r="K19" i="30"/>
  <c r="K33" i="30"/>
  <c r="K19" i="29"/>
  <c r="K32" i="29"/>
  <c r="E21" i="37" s="1"/>
  <c r="K23" i="28"/>
  <c r="K36" i="28" s="1"/>
  <c r="K19" i="25"/>
  <c r="K20" i="22"/>
  <c r="K35" i="22"/>
  <c r="K32" i="12"/>
  <c r="K23" i="10"/>
  <c r="K38" i="10"/>
  <c r="K19" i="9"/>
  <c r="K35" i="9"/>
  <c r="K21" i="7"/>
  <c r="K20" i="17"/>
  <c r="K35" i="17"/>
  <c r="E26" i="37" s="1"/>
  <c r="K17" i="1"/>
  <c r="K35" i="16"/>
  <c r="E28" i="37"/>
  <c r="M19" i="10"/>
  <c r="J23" i="10"/>
  <c r="J24" i="10"/>
  <c r="M24" i="10" s="1"/>
  <c r="J21" i="8"/>
  <c r="J19" i="8"/>
  <c r="M19" i="8"/>
  <c r="J20" i="8"/>
  <c r="M20" i="8" s="1"/>
  <c r="J20" i="4"/>
  <c r="M20" i="4" s="1"/>
  <c r="J21" i="4"/>
  <c r="M21" i="4"/>
  <c r="J18" i="2"/>
  <c r="M18" i="2"/>
  <c r="J19" i="2"/>
  <c r="M19" i="2"/>
  <c r="J17" i="1"/>
  <c r="M17" i="1" s="1"/>
  <c r="J18" i="1"/>
  <c r="M18" i="1" s="1"/>
  <c r="J21" i="26"/>
  <c r="M21" i="26" s="1"/>
  <c r="L35" i="22"/>
  <c r="J21" i="14"/>
  <c r="M21" i="14"/>
  <c r="K35" i="24"/>
  <c r="L36" i="28"/>
  <c r="L35" i="32"/>
  <c r="G35" i="3"/>
  <c r="K35" i="18"/>
  <c r="J20" i="31"/>
  <c r="M20" i="31" s="1"/>
  <c r="J19" i="31"/>
  <c r="M19" i="31" s="1"/>
  <c r="J22" i="32"/>
  <c r="M22" i="32" s="1"/>
  <c r="J19" i="33"/>
  <c r="M19" i="33" s="1"/>
  <c r="J18" i="33"/>
  <c r="M18" i="33" s="1"/>
  <c r="J22" i="35"/>
  <c r="M22" i="35" s="1"/>
  <c r="J23" i="35"/>
  <c r="J24" i="35"/>
  <c r="M24" i="35"/>
  <c r="J25" i="35"/>
  <c r="M25" i="35"/>
  <c r="J26" i="35"/>
  <c r="M26" i="35"/>
  <c r="J27" i="35"/>
  <c r="M27" i="35"/>
  <c r="J28" i="35"/>
  <c r="M28" i="35"/>
  <c r="J29" i="35"/>
  <c r="J30" i="35"/>
  <c r="M30" i="35" s="1"/>
  <c r="J31" i="35"/>
  <c r="J32" i="35"/>
  <c r="M32" i="35"/>
  <c r="J33" i="35"/>
  <c r="M33" i="35"/>
  <c r="J34" i="35"/>
  <c r="M34" i="35"/>
  <c r="J21" i="35"/>
  <c r="M21" i="35"/>
  <c r="L35" i="35"/>
  <c r="J18" i="11"/>
  <c r="M18" i="11" s="1"/>
  <c r="J20" i="12"/>
  <c r="M20" i="12"/>
  <c r="J21" i="12"/>
  <c r="M21" i="12"/>
  <c r="J17" i="3"/>
  <c r="M17" i="3"/>
  <c r="J18" i="3"/>
  <c r="J19" i="3"/>
  <c r="M19" i="3" s="1"/>
  <c r="L35" i="1"/>
  <c r="G35" i="1"/>
  <c r="F35" i="1"/>
  <c r="J34" i="1"/>
  <c r="M34" i="1"/>
  <c r="J33" i="1"/>
  <c r="M33" i="1"/>
  <c r="J32" i="1"/>
  <c r="M32" i="1"/>
  <c r="J31" i="1"/>
  <c r="M31" i="1"/>
  <c r="J30" i="1"/>
  <c r="M30" i="1"/>
  <c r="J29" i="1"/>
  <c r="M29" i="1"/>
  <c r="J28" i="1"/>
  <c r="M28" i="1"/>
  <c r="J27" i="1"/>
  <c r="M27" i="1"/>
  <c r="J26" i="1"/>
  <c r="M26" i="1"/>
  <c r="J25" i="1"/>
  <c r="M25" i="1"/>
  <c r="J24" i="1"/>
  <c r="M24" i="1"/>
  <c r="J23" i="1"/>
  <c r="M23" i="1"/>
  <c r="J22" i="1"/>
  <c r="M22" i="1"/>
  <c r="J21" i="1"/>
  <c r="M21" i="1"/>
  <c r="J20" i="1"/>
  <c r="M20" i="1"/>
  <c r="J19" i="1"/>
  <c r="M19" i="1"/>
  <c r="J16" i="1"/>
  <c r="M16" i="1"/>
  <c r="J15" i="1"/>
  <c r="M15" i="1"/>
  <c r="L35" i="2"/>
  <c r="F27" i="37"/>
  <c r="K35" i="2"/>
  <c r="G35" i="2"/>
  <c r="F35" i="2"/>
  <c r="J34" i="2"/>
  <c r="M34" i="2" s="1"/>
  <c r="J33" i="2"/>
  <c r="M33" i="2" s="1"/>
  <c r="J32" i="2"/>
  <c r="M32" i="2" s="1"/>
  <c r="J31" i="2"/>
  <c r="M31" i="2" s="1"/>
  <c r="J30" i="2"/>
  <c r="M30" i="2" s="1"/>
  <c r="J29" i="2"/>
  <c r="M29" i="2" s="1"/>
  <c r="J28" i="2"/>
  <c r="M28" i="2" s="1"/>
  <c r="J27" i="2"/>
  <c r="M27" i="2" s="1"/>
  <c r="J26" i="2"/>
  <c r="M26" i="2" s="1"/>
  <c r="J25" i="2"/>
  <c r="M25" i="2" s="1"/>
  <c r="J24" i="2"/>
  <c r="M24" i="2" s="1"/>
  <c r="J23" i="2"/>
  <c r="M23" i="2" s="1"/>
  <c r="J22" i="2"/>
  <c r="M22" i="2" s="1"/>
  <c r="J21" i="2"/>
  <c r="M21" i="2" s="1"/>
  <c r="J20" i="2"/>
  <c r="M20" i="2" s="1"/>
  <c r="J17" i="2"/>
  <c r="M17" i="2" s="1"/>
  <c r="J16" i="2"/>
  <c r="M16" i="2" s="1"/>
  <c r="J15" i="2"/>
  <c r="M15" i="2" s="1"/>
  <c r="J15" i="4"/>
  <c r="M15" i="4" s="1"/>
  <c r="M35" i="4" s="1"/>
  <c r="J16" i="4"/>
  <c r="M16" i="4" s="1"/>
  <c r="J17" i="4"/>
  <c r="M17" i="4" s="1"/>
  <c r="J18" i="4"/>
  <c r="M18" i="4" s="1"/>
  <c r="J19" i="4"/>
  <c r="M19" i="4" s="1"/>
  <c r="J19" i="5"/>
  <c r="M19" i="5" s="1"/>
  <c r="M18" i="3"/>
  <c r="L35" i="3"/>
  <c r="K35" i="3"/>
  <c r="F35" i="3"/>
  <c r="J34" i="3"/>
  <c r="J33" i="3"/>
  <c r="M33" i="3" s="1"/>
  <c r="J32" i="3"/>
  <c r="M32" i="3" s="1"/>
  <c r="J31" i="3"/>
  <c r="M31" i="3" s="1"/>
  <c r="J30" i="3"/>
  <c r="M30" i="3" s="1"/>
  <c r="J29" i="3"/>
  <c r="M29" i="3" s="1"/>
  <c r="J28" i="3"/>
  <c r="M28" i="3" s="1"/>
  <c r="J27" i="3"/>
  <c r="M27" i="3" s="1"/>
  <c r="J26" i="3"/>
  <c r="M26" i="3" s="1"/>
  <c r="J25" i="3"/>
  <c r="M25" i="3" s="1"/>
  <c r="J24" i="3"/>
  <c r="M24" i="3" s="1"/>
  <c r="J23" i="3"/>
  <c r="M23" i="3" s="1"/>
  <c r="J22" i="3"/>
  <c r="M22" i="3" s="1"/>
  <c r="J21" i="3"/>
  <c r="M21" i="3" s="1"/>
  <c r="J20" i="3"/>
  <c r="M20" i="3" s="1"/>
  <c r="L35" i="4"/>
  <c r="F17" i="37" s="1"/>
  <c r="K35" i="4"/>
  <c r="G35" i="4"/>
  <c r="F35" i="4"/>
  <c r="J34" i="4"/>
  <c r="M34" i="4"/>
  <c r="J33" i="4"/>
  <c r="M33" i="4"/>
  <c r="J32" i="4"/>
  <c r="M32" i="4"/>
  <c r="J31" i="4"/>
  <c r="M31" i="4"/>
  <c r="J30" i="4"/>
  <c r="M30" i="4"/>
  <c r="J29" i="4"/>
  <c r="M29" i="4"/>
  <c r="J28" i="4"/>
  <c r="M28" i="4"/>
  <c r="J27" i="4"/>
  <c r="M27" i="4"/>
  <c r="J26" i="4"/>
  <c r="M26" i="4"/>
  <c r="J25" i="4"/>
  <c r="M25" i="4"/>
  <c r="J24" i="4"/>
  <c r="M24" i="4"/>
  <c r="J23" i="4"/>
  <c r="M23" i="4"/>
  <c r="J22" i="4"/>
  <c r="M22" i="4"/>
  <c r="L35" i="5"/>
  <c r="G35" i="5"/>
  <c r="F35" i="5"/>
  <c r="J34" i="5"/>
  <c r="M34" i="5" s="1"/>
  <c r="J33" i="5"/>
  <c r="M33" i="5" s="1"/>
  <c r="J32" i="5"/>
  <c r="M32" i="5" s="1"/>
  <c r="J31" i="5"/>
  <c r="M31" i="5" s="1"/>
  <c r="J30" i="5"/>
  <c r="M30" i="5" s="1"/>
  <c r="J29" i="5"/>
  <c r="M29" i="5" s="1"/>
  <c r="J28" i="5"/>
  <c r="M28" i="5" s="1"/>
  <c r="J27" i="5"/>
  <c r="M27" i="5" s="1"/>
  <c r="J26" i="5"/>
  <c r="M26" i="5" s="1"/>
  <c r="J25" i="5"/>
  <c r="M25" i="5" s="1"/>
  <c r="J24" i="5"/>
  <c r="M24" i="5" s="1"/>
  <c r="J23" i="5"/>
  <c r="J22" i="5"/>
  <c r="M22" i="5"/>
  <c r="J21" i="5"/>
  <c r="M21" i="5"/>
  <c r="J18" i="5"/>
  <c r="M18" i="5"/>
  <c r="J17" i="5"/>
  <c r="J16" i="5"/>
  <c r="M16" i="5" s="1"/>
  <c r="J15" i="5"/>
  <c r="M15" i="5" s="1"/>
  <c r="L35" i="6"/>
  <c r="F16" i="37" s="1"/>
  <c r="G35" i="6"/>
  <c r="F35" i="6"/>
  <c r="J34" i="6"/>
  <c r="M34" i="6" s="1"/>
  <c r="J33" i="6"/>
  <c r="M33" i="6" s="1"/>
  <c r="J32" i="6"/>
  <c r="M32" i="6" s="1"/>
  <c r="J31" i="6"/>
  <c r="M31" i="6" s="1"/>
  <c r="J30" i="6"/>
  <c r="M30" i="6" s="1"/>
  <c r="J29" i="6"/>
  <c r="M29" i="6" s="1"/>
  <c r="J28" i="6"/>
  <c r="M28" i="6" s="1"/>
  <c r="J27" i="6"/>
  <c r="M27" i="6" s="1"/>
  <c r="J26" i="6"/>
  <c r="M26" i="6" s="1"/>
  <c r="J25" i="6"/>
  <c r="M25" i="6" s="1"/>
  <c r="J24" i="6"/>
  <c r="M24" i="6" s="1"/>
  <c r="J23" i="6"/>
  <c r="M23" i="6" s="1"/>
  <c r="J22" i="6"/>
  <c r="M22" i="6" s="1"/>
  <c r="J21" i="6"/>
  <c r="M21" i="6" s="1"/>
  <c r="M19" i="6"/>
  <c r="J18" i="6"/>
  <c r="M18" i="6"/>
  <c r="J17" i="6"/>
  <c r="M17" i="6"/>
  <c r="J16" i="6"/>
  <c r="M16" i="6"/>
  <c r="J15" i="6"/>
  <c r="M15" i="6"/>
  <c r="M35" i="6" s="1"/>
  <c r="L35" i="7"/>
  <c r="K35" i="7"/>
  <c r="E23" i="37" s="1"/>
  <c r="G35" i="7"/>
  <c r="F35" i="7"/>
  <c r="J34" i="7"/>
  <c r="M34" i="7" s="1"/>
  <c r="J33" i="7"/>
  <c r="M33" i="7" s="1"/>
  <c r="J32" i="7"/>
  <c r="M32" i="7" s="1"/>
  <c r="J31" i="7"/>
  <c r="M31" i="7" s="1"/>
  <c r="J30" i="7"/>
  <c r="M30" i="7" s="1"/>
  <c r="J29" i="7"/>
  <c r="M29" i="7" s="1"/>
  <c r="J28" i="7"/>
  <c r="M28" i="7" s="1"/>
  <c r="J27" i="7"/>
  <c r="M27" i="7" s="1"/>
  <c r="J26" i="7"/>
  <c r="M26" i="7" s="1"/>
  <c r="J25" i="7"/>
  <c r="M25" i="7" s="1"/>
  <c r="J24" i="7"/>
  <c r="M24" i="7" s="1"/>
  <c r="J22" i="7"/>
  <c r="M22" i="7" s="1"/>
  <c r="J21" i="7"/>
  <c r="M21" i="7" s="1"/>
  <c r="J20" i="7"/>
  <c r="M20" i="7" s="1"/>
  <c r="J19" i="7"/>
  <c r="M19" i="7" s="1"/>
  <c r="J18" i="7"/>
  <c r="M18" i="7" s="1"/>
  <c r="J17" i="7"/>
  <c r="M17" i="7" s="1"/>
  <c r="J16" i="7"/>
  <c r="M16" i="7" s="1"/>
  <c r="J15" i="7"/>
  <c r="M15" i="7" s="1"/>
  <c r="L35" i="8"/>
  <c r="G35" i="8"/>
  <c r="F35" i="8"/>
  <c r="J34" i="8"/>
  <c r="M34" i="8"/>
  <c r="J33" i="8"/>
  <c r="M33" i="8"/>
  <c r="J32" i="8"/>
  <c r="M32" i="8"/>
  <c r="J31" i="8"/>
  <c r="M31" i="8"/>
  <c r="J30" i="8"/>
  <c r="M30" i="8"/>
  <c r="J29" i="8"/>
  <c r="M29" i="8"/>
  <c r="J28" i="8"/>
  <c r="M28" i="8"/>
  <c r="J27" i="8"/>
  <c r="M27" i="8"/>
  <c r="J26" i="8"/>
  <c r="M26" i="8"/>
  <c r="J25" i="8"/>
  <c r="M25" i="8"/>
  <c r="J24" i="8"/>
  <c r="M24" i="8"/>
  <c r="J23" i="8"/>
  <c r="M23" i="8"/>
  <c r="J22" i="8"/>
  <c r="M22" i="8"/>
  <c r="J18" i="8"/>
  <c r="M18" i="8"/>
  <c r="J17" i="8"/>
  <c r="M17" i="8"/>
  <c r="J16" i="8"/>
  <c r="J15" i="8"/>
  <c r="M15" i="8" s="1"/>
  <c r="L35" i="9"/>
  <c r="G35" i="9"/>
  <c r="F35" i="9"/>
  <c r="J34" i="9"/>
  <c r="M34" i="9" s="1"/>
  <c r="J33" i="9"/>
  <c r="M33" i="9" s="1"/>
  <c r="J32" i="9"/>
  <c r="M32" i="9" s="1"/>
  <c r="J31" i="9"/>
  <c r="M31" i="9" s="1"/>
  <c r="J30" i="9"/>
  <c r="M30" i="9" s="1"/>
  <c r="J29" i="9"/>
  <c r="M29" i="9" s="1"/>
  <c r="J28" i="9"/>
  <c r="M28" i="9" s="1"/>
  <c r="J27" i="9"/>
  <c r="M27" i="9" s="1"/>
  <c r="J26" i="9"/>
  <c r="M26" i="9" s="1"/>
  <c r="J25" i="9"/>
  <c r="M25" i="9" s="1"/>
  <c r="J24" i="9"/>
  <c r="M24" i="9" s="1"/>
  <c r="J23" i="9"/>
  <c r="M23" i="9" s="1"/>
  <c r="J22" i="9"/>
  <c r="J21" i="9"/>
  <c r="M21" i="9"/>
  <c r="J20" i="9"/>
  <c r="M20" i="9"/>
  <c r="J19" i="9"/>
  <c r="M19" i="9"/>
  <c r="J18" i="9"/>
  <c r="J17" i="9"/>
  <c r="M17" i="9" s="1"/>
  <c r="J16" i="9"/>
  <c r="M16" i="9" s="1"/>
  <c r="J15" i="9"/>
  <c r="J35" i="9" s="1"/>
  <c r="L38" i="10"/>
  <c r="G38" i="10"/>
  <c r="F38" i="10"/>
  <c r="J37" i="10"/>
  <c r="M37" i="10"/>
  <c r="J36" i="10"/>
  <c r="M36" i="10"/>
  <c r="J35" i="10"/>
  <c r="M35" i="10"/>
  <c r="J34" i="10"/>
  <c r="M34" i="10"/>
  <c r="J33" i="10"/>
  <c r="M33" i="10"/>
  <c r="J32" i="10"/>
  <c r="M32" i="10"/>
  <c r="J31" i="10"/>
  <c r="M31" i="10"/>
  <c r="J30" i="10"/>
  <c r="M30" i="10"/>
  <c r="J29" i="10"/>
  <c r="M29" i="10"/>
  <c r="J28" i="10"/>
  <c r="M28" i="10"/>
  <c r="J27" i="10"/>
  <c r="M27" i="10"/>
  <c r="J26" i="10"/>
  <c r="M26" i="10"/>
  <c r="J25" i="10"/>
  <c r="M25" i="10"/>
  <c r="M18" i="10"/>
  <c r="M17" i="10"/>
  <c r="J16" i="10"/>
  <c r="M16" i="10" s="1"/>
  <c r="J15" i="10"/>
  <c r="L34" i="11"/>
  <c r="E14" i="37"/>
  <c r="G34" i="11"/>
  <c r="F34" i="11"/>
  <c r="J33" i="11"/>
  <c r="M33" i="11"/>
  <c r="J32" i="11"/>
  <c r="M32" i="11"/>
  <c r="J31" i="11"/>
  <c r="M31" i="11"/>
  <c r="J30" i="11"/>
  <c r="M30" i="11"/>
  <c r="J29" i="11"/>
  <c r="M29" i="11"/>
  <c r="J28" i="11"/>
  <c r="M28" i="11"/>
  <c r="J27" i="11"/>
  <c r="M27" i="11"/>
  <c r="J26" i="11"/>
  <c r="M26" i="11"/>
  <c r="J25" i="11"/>
  <c r="M25" i="11"/>
  <c r="J24" i="11"/>
  <c r="M24" i="11"/>
  <c r="J23" i="11"/>
  <c r="M23" i="11"/>
  <c r="J22" i="11"/>
  <c r="M22" i="11"/>
  <c r="J21" i="11"/>
  <c r="M21" i="11"/>
  <c r="J20" i="11"/>
  <c r="M20" i="11"/>
  <c r="L32" i="12"/>
  <c r="G32" i="12"/>
  <c r="F32" i="12"/>
  <c r="M23" i="12"/>
  <c r="J19" i="12"/>
  <c r="M19" i="12"/>
  <c r="J18" i="12"/>
  <c r="M18" i="12"/>
  <c r="J17" i="12"/>
  <c r="M17" i="12"/>
  <c r="J16" i="12"/>
  <c r="M16" i="12"/>
  <c r="L35" i="13"/>
  <c r="G35" i="13"/>
  <c r="F35" i="13"/>
  <c r="J34" i="13"/>
  <c r="M34" i="13" s="1"/>
  <c r="J33" i="13"/>
  <c r="M33" i="13" s="1"/>
  <c r="J32" i="13"/>
  <c r="M32" i="13" s="1"/>
  <c r="J31" i="13"/>
  <c r="M31" i="13" s="1"/>
  <c r="J30" i="13"/>
  <c r="M30" i="13" s="1"/>
  <c r="J29" i="13"/>
  <c r="M29" i="13" s="1"/>
  <c r="J28" i="13"/>
  <c r="M28" i="13" s="1"/>
  <c r="J27" i="13"/>
  <c r="M27" i="13" s="1"/>
  <c r="J26" i="13"/>
  <c r="M26" i="13" s="1"/>
  <c r="J25" i="13"/>
  <c r="M25" i="13" s="1"/>
  <c r="J24" i="13"/>
  <c r="M24" i="13" s="1"/>
  <c r="J23" i="13"/>
  <c r="M23" i="13" s="1"/>
  <c r="J22" i="13"/>
  <c r="M22" i="13" s="1"/>
  <c r="J21" i="13"/>
  <c r="M21" i="13" s="1"/>
  <c r="J20" i="13"/>
  <c r="M20" i="13" s="1"/>
  <c r="J19" i="13"/>
  <c r="M19" i="13" s="1"/>
  <c r="J18" i="13"/>
  <c r="M18" i="13" s="1"/>
  <c r="J17" i="13"/>
  <c r="M17" i="13" s="1"/>
  <c r="J16" i="13"/>
  <c r="M16" i="13" s="1"/>
  <c r="J15" i="13"/>
  <c r="L35" i="14"/>
  <c r="F13" i="37"/>
  <c r="G35" i="14"/>
  <c r="F35" i="14"/>
  <c r="M34" i="14"/>
  <c r="M33" i="14"/>
  <c r="M26" i="14"/>
  <c r="J25" i="14"/>
  <c r="M25" i="14" s="1"/>
  <c r="J24" i="14"/>
  <c r="M24" i="14" s="1"/>
  <c r="J23" i="14"/>
  <c r="M23" i="14" s="1"/>
  <c r="J22" i="14"/>
  <c r="M22" i="14" s="1"/>
  <c r="J19" i="14"/>
  <c r="M19" i="14" s="1"/>
  <c r="J18" i="14"/>
  <c r="M18" i="14" s="1"/>
  <c r="J17" i="14"/>
  <c r="M17" i="14" s="1"/>
  <c r="J16" i="14"/>
  <c r="M16" i="14" s="1"/>
  <c r="J15" i="14"/>
  <c r="L36" i="15"/>
  <c r="F28" i="37"/>
  <c r="K36" i="15"/>
  <c r="G36" i="15"/>
  <c r="F36" i="15"/>
  <c r="J35" i="15"/>
  <c r="M35" i="15" s="1"/>
  <c r="J34" i="15"/>
  <c r="M34" i="15" s="1"/>
  <c r="J33" i="15"/>
  <c r="M33" i="15" s="1"/>
  <c r="J32" i="15"/>
  <c r="M32" i="15" s="1"/>
  <c r="J31" i="15"/>
  <c r="M31" i="15" s="1"/>
  <c r="J30" i="15"/>
  <c r="M30" i="15" s="1"/>
  <c r="J29" i="15"/>
  <c r="M29" i="15" s="1"/>
  <c r="J28" i="15"/>
  <c r="M28" i="15" s="1"/>
  <c r="J27" i="15"/>
  <c r="M27" i="15" s="1"/>
  <c r="J26" i="15"/>
  <c r="M26" i="15" s="1"/>
  <c r="J25" i="15"/>
  <c r="M25" i="15" s="1"/>
  <c r="J24" i="15"/>
  <c r="M24" i="15" s="1"/>
  <c r="J23" i="15"/>
  <c r="M23" i="15" s="1"/>
  <c r="J22" i="15"/>
  <c r="M22" i="15" s="1"/>
  <c r="J21" i="15"/>
  <c r="M21" i="15" s="1"/>
  <c r="J20" i="15"/>
  <c r="M20" i="15" s="1"/>
  <c r="J15" i="15"/>
  <c r="L35" i="16"/>
  <c r="G35" i="16"/>
  <c r="F35" i="16"/>
  <c r="J34" i="16"/>
  <c r="M34" i="16" s="1"/>
  <c r="J33" i="16"/>
  <c r="M33" i="16" s="1"/>
  <c r="J32" i="16"/>
  <c r="M32" i="16" s="1"/>
  <c r="J31" i="16"/>
  <c r="M31" i="16" s="1"/>
  <c r="J30" i="16"/>
  <c r="M30" i="16" s="1"/>
  <c r="J29" i="16"/>
  <c r="M29" i="16" s="1"/>
  <c r="J28" i="16"/>
  <c r="M28" i="16" s="1"/>
  <c r="J27" i="16"/>
  <c r="M27" i="16" s="1"/>
  <c r="J26" i="16"/>
  <c r="M26" i="16" s="1"/>
  <c r="J25" i="16"/>
  <c r="M25" i="16" s="1"/>
  <c r="J24" i="16"/>
  <c r="M24" i="16" s="1"/>
  <c r="J23" i="16"/>
  <c r="M23" i="16" s="1"/>
  <c r="J22" i="16"/>
  <c r="M22" i="16" s="1"/>
  <c r="J21" i="16"/>
  <c r="M21" i="16" s="1"/>
  <c r="L35" i="17"/>
  <c r="G35" i="17"/>
  <c r="F35" i="17"/>
  <c r="L35" i="18"/>
  <c r="G35" i="18"/>
  <c r="F35" i="18"/>
  <c r="L35" i="19"/>
  <c r="F25" i="37" s="1"/>
  <c r="K35" i="19"/>
  <c r="E25" i="37" s="1"/>
  <c r="G35" i="19"/>
  <c r="F35" i="19"/>
  <c r="J34" i="19"/>
  <c r="M34" i="19" s="1"/>
  <c r="J33" i="19"/>
  <c r="M33" i="19" s="1"/>
  <c r="J32" i="19"/>
  <c r="M32" i="19" s="1"/>
  <c r="J31" i="19"/>
  <c r="M31" i="19" s="1"/>
  <c r="J30" i="19"/>
  <c r="M30" i="19" s="1"/>
  <c r="J29" i="19"/>
  <c r="M29" i="19" s="1"/>
  <c r="J28" i="19"/>
  <c r="M28" i="19" s="1"/>
  <c r="J27" i="19"/>
  <c r="M27" i="19" s="1"/>
  <c r="J26" i="19"/>
  <c r="M26" i="19" s="1"/>
  <c r="J25" i="19"/>
  <c r="M25" i="19" s="1"/>
  <c r="J24" i="19"/>
  <c r="M24" i="19" s="1"/>
  <c r="J23" i="19"/>
  <c r="M23" i="19" s="1"/>
  <c r="J22" i="19"/>
  <c r="M22" i="19" s="1"/>
  <c r="J21" i="19"/>
  <c r="M21" i="19" s="1"/>
  <c r="J20" i="19"/>
  <c r="J15" i="19"/>
  <c r="J35" i="19"/>
  <c r="G22" i="20"/>
  <c r="F22" i="20"/>
  <c r="J15" i="20"/>
  <c r="M15" i="20"/>
  <c r="M22" i="20" s="1"/>
  <c r="L35" i="21"/>
  <c r="F20" i="37"/>
  <c r="K35" i="21"/>
  <c r="E20" i="37"/>
  <c r="G35" i="21"/>
  <c r="F35" i="21"/>
  <c r="J34" i="21"/>
  <c r="M34" i="21"/>
  <c r="J33" i="21"/>
  <c r="M33" i="21"/>
  <c r="J32" i="21"/>
  <c r="M32" i="21"/>
  <c r="J31" i="21"/>
  <c r="M31" i="21"/>
  <c r="J30" i="21"/>
  <c r="M30" i="21"/>
  <c r="J29" i="21"/>
  <c r="M29" i="21"/>
  <c r="J28" i="21"/>
  <c r="M28" i="21"/>
  <c r="J27" i="21"/>
  <c r="M27" i="21"/>
  <c r="J26" i="21"/>
  <c r="M26" i="21"/>
  <c r="J25" i="21"/>
  <c r="M25" i="21"/>
  <c r="J24" i="21"/>
  <c r="M24" i="21"/>
  <c r="J23" i="21"/>
  <c r="M23" i="21"/>
  <c r="J22" i="21"/>
  <c r="M22" i="21"/>
  <c r="J21" i="21"/>
  <c r="M21" i="21"/>
  <c r="J20" i="21"/>
  <c r="J19" i="21"/>
  <c r="M19" i="21" s="1"/>
  <c r="J18" i="21"/>
  <c r="M18" i="21"/>
  <c r="J17" i="21"/>
  <c r="M17" i="21"/>
  <c r="J16" i="21"/>
  <c r="M16" i="21"/>
  <c r="J15" i="21"/>
  <c r="G35" i="22"/>
  <c r="F35" i="22"/>
  <c r="J20" i="22"/>
  <c r="J15" i="22"/>
  <c r="J35" i="22"/>
  <c r="L35" i="23"/>
  <c r="K35" i="23"/>
  <c r="E30" i="37" s="1"/>
  <c r="G35" i="23"/>
  <c r="F35" i="23"/>
  <c r="J34" i="23"/>
  <c r="M34" i="23" s="1"/>
  <c r="J33" i="23"/>
  <c r="M33" i="23" s="1"/>
  <c r="J32" i="23"/>
  <c r="M32" i="23" s="1"/>
  <c r="J31" i="23"/>
  <c r="M31" i="23" s="1"/>
  <c r="J30" i="23"/>
  <c r="M30" i="23" s="1"/>
  <c r="J29" i="23"/>
  <c r="M29" i="23" s="1"/>
  <c r="J28" i="23"/>
  <c r="M28" i="23" s="1"/>
  <c r="J27" i="23"/>
  <c r="M27" i="23" s="1"/>
  <c r="J26" i="23"/>
  <c r="M26" i="23" s="1"/>
  <c r="J25" i="23"/>
  <c r="M25" i="23" s="1"/>
  <c r="J24" i="23"/>
  <c r="M24" i="23" s="1"/>
  <c r="J23" i="23"/>
  <c r="M23" i="23" s="1"/>
  <c r="J22" i="23"/>
  <c r="M22" i="23" s="1"/>
  <c r="J21" i="23"/>
  <c r="M21" i="23" s="1"/>
  <c r="J20" i="23"/>
  <c r="M20" i="23" s="1"/>
  <c r="J19" i="23"/>
  <c r="M19" i="23" s="1"/>
  <c r="J15" i="23"/>
  <c r="M15" i="23"/>
  <c r="M35" i="23" s="1"/>
  <c r="L35" i="24"/>
  <c r="F30" i="37"/>
  <c r="G35" i="24"/>
  <c r="F35" i="24"/>
  <c r="J34" i="24"/>
  <c r="M34" i="24"/>
  <c r="J33" i="24"/>
  <c r="M33" i="24"/>
  <c r="J32" i="24"/>
  <c r="M32" i="24"/>
  <c r="J31" i="24"/>
  <c r="M31" i="24"/>
  <c r="J30" i="24"/>
  <c r="M30" i="24"/>
  <c r="J29" i="24"/>
  <c r="M29" i="24"/>
  <c r="J28" i="24"/>
  <c r="M28" i="24"/>
  <c r="J27" i="24"/>
  <c r="M27" i="24"/>
  <c r="J26" i="24"/>
  <c r="M26" i="24"/>
  <c r="J25" i="24"/>
  <c r="M25" i="24"/>
  <c r="J24" i="24"/>
  <c r="M24" i="24"/>
  <c r="J23" i="24"/>
  <c r="M23" i="24"/>
  <c r="J22" i="24"/>
  <c r="M22" i="24"/>
  <c r="J21" i="24"/>
  <c r="M21" i="24"/>
  <c r="J15" i="24"/>
  <c r="M15" i="24"/>
  <c r="L35" i="25"/>
  <c r="K35" i="25"/>
  <c r="E29" i="37" s="1"/>
  <c r="G35" i="25"/>
  <c r="F35" i="25"/>
  <c r="J21" i="25"/>
  <c r="M21" i="25"/>
  <c r="J20" i="25"/>
  <c r="M20" i="25" s="1"/>
  <c r="J19" i="25"/>
  <c r="M19" i="25" s="1"/>
  <c r="J18" i="25"/>
  <c r="M18" i="25" s="1"/>
  <c r="J17" i="25"/>
  <c r="M17" i="25" s="1"/>
  <c r="J16" i="25"/>
  <c r="M16" i="25" s="1"/>
  <c r="J15" i="25"/>
  <c r="M15" i="25" s="1"/>
  <c r="M35" i="25" s="1"/>
  <c r="L37" i="26"/>
  <c r="F29" i="37" s="1"/>
  <c r="G37" i="26"/>
  <c r="F37" i="26"/>
  <c r="J36" i="26"/>
  <c r="M36" i="26" s="1"/>
  <c r="J35" i="26"/>
  <c r="M35" i="26"/>
  <c r="J34" i="26"/>
  <c r="M34" i="26"/>
  <c r="J33" i="26"/>
  <c r="M33" i="26"/>
  <c r="J32" i="26"/>
  <c r="M32" i="26"/>
  <c r="J31" i="26"/>
  <c r="M31" i="26"/>
  <c r="J30" i="26"/>
  <c r="M30" i="26"/>
  <c r="J29" i="26"/>
  <c r="M29" i="26"/>
  <c r="J28" i="26"/>
  <c r="M28" i="26"/>
  <c r="J27" i="26"/>
  <c r="M27" i="26"/>
  <c r="J26" i="26"/>
  <c r="M26" i="26"/>
  <c r="J25" i="26"/>
  <c r="M25" i="26"/>
  <c r="J18" i="26"/>
  <c r="M18" i="26"/>
  <c r="J17" i="26"/>
  <c r="M17" i="26"/>
  <c r="J16" i="26"/>
  <c r="M16" i="26"/>
  <c r="J15" i="26"/>
  <c r="L35" i="27"/>
  <c r="F24" i="37" s="1"/>
  <c r="K35" i="27"/>
  <c r="E24" i="37" s="1"/>
  <c r="G35" i="27"/>
  <c r="F35" i="27"/>
  <c r="J30" i="27"/>
  <c r="M30" i="27" s="1"/>
  <c r="J29" i="27"/>
  <c r="M29" i="27" s="1"/>
  <c r="J28" i="27"/>
  <c r="M28" i="27" s="1"/>
  <c r="J27" i="27"/>
  <c r="M27" i="27" s="1"/>
  <c r="J26" i="27"/>
  <c r="M26" i="27" s="1"/>
  <c r="J25" i="27"/>
  <c r="M25" i="27" s="1"/>
  <c r="J24" i="27"/>
  <c r="M24" i="27" s="1"/>
  <c r="J23" i="27"/>
  <c r="M23" i="27" s="1"/>
  <c r="J22" i="27"/>
  <c r="M22" i="27" s="1"/>
  <c r="J21" i="27"/>
  <c r="M21" i="27" s="1"/>
  <c r="J20" i="27"/>
  <c r="M20" i="27" s="1"/>
  <c r="J19" i="27"/>
  <c r="M19" i="27" s="1"/>
  <c r="J18" i="27"/>
  <c r="M18" i="27" s="1"/>
  <c r="J17" i="27"/>
  <c r="M17" i="27" s="1"/>
  <c r="J16" i="27"/>
  <c r="M16" i="27" s="1"/>
  <c r="J15" i="27"/>
  <c r="G36" i="28"/>
  <c r="F36" i="28"/>
  <c r="J23" i="28"/>
  <c r="M23" i="28"/>
  <c r="J15" i="28"/>
  <c r="M15" i="28"/>
  <c r="M36" i="28" s="1"/>
  <c r="L32" i="29"/>
  <c r="F21" i="37"/>
  <c r="L33" i="30"/>
  <c r="G32" i="29"/>
  <c r="F32" i="29"/>
  <c r="J31" i="29"/>
  <c r="M31" i="29" s="1"/>
  <c r="J30" i="29"/>
  <c r="M30" i="29" s="1"/>
  <c r="J29" i="29"/>
  <c r="M29" i="29" s="1"/>
  <c r="J28" i="29"/>
  <c r="M28" i="29" s="1"/>
  <c r="J27" i="29"/>
  <c r="M27" i="29" s="1"/>
  <c r="J26" i="29"/>
  <c r="M26" i="29" s="1"/>
  <c r="J25" i="29"/>
  <c r="M25" i="29" s="1"/>
  <c r="J24" i="29"/>
  <c r="M24" i="29" s="1"/>
  <c r="J15" i="29"/>
  <c r="M15" i="29" s="1"/>
  <c r="M32" i="29" s="1"/>
  <c r="G33" i="30"/>
  <c r="F33" i="30"/>
  <c r="J32" i="30"/>
  <c r="M32" i="30" s="1"/>
  <c r="J31" i="30"/>
  <c r="M31" i="30" s="1"/>
  <c r="J30" i="30"/>
  <c r="M30" i="30" s="1"/>
  <c r="J29" i="30"/>
  <c r="M29" i="30" s="1"/>
  <c r="J28" i="30"/>
  <c r="M28" i="30" s="1"/>
  <c r="J27" i="30"/>
  <c r="M27" i="30" s="1"/>
  <c r="J26" i="30"/>
  <c r="M26" i="30" s="1"/>
  <c r="J25" i="30"/>
  <c r="M25" i="30" s="1"/>
  <c r="J24" i="30"/>
  <c r="M24" i="30" s="1"/>
  <c r="J23" i="30"/>
  <c r="M23" i="30" s="1"/>
  <c r="J22" i="30"/>
  <c r="M22" i="30" s="1"/>
  <c r="J21" i="30"/>
  <c r="M21" i="30" s="1"/>
  <c r="J20" i="30"/>
  <c r="M20" i="30" s="1"/>
  <c r="J19" i="30"/>
  <c r="M19" i="30" s="1"/>
  <c r="J18" i="30"/>
  <c r="M18" i="30" s="1"/>
  <c r="J17" i="30"/>
  <c r="M17" i="30" s="1"/>
  <c r="J16" i="30"/>
  <c r="J15" i="30"/>
  <c r="L35" i="31"/>
  <c r="F22" i="37" s="1"/>
  <c r="G35" i="31"/>
  <c r="F35" i="31"/>
  <c r="J34" i="31"/>
  <c r="M34" i="31" s="1"/>
  <c r="J33" i="31"/>
  <c r="M33" i="31" s="1"/>
  <c r="J32" i="31"/>
  <c r="M32" i="31" s="1"/>
  <c r="J31" i="31"/>
  <c r="M31" i="31" s="1"/>
  <c r="J30" i="31"/>
  <c r="M30" i="31" s="1"/>
  <c r="J29" i="31"/>
  <c r="M29" i="31" s="1"/>
  <c r="J28" i="31"/>
  <c r="M28" i="31" s="1"/>
  <c r="J27" i="31"/>
  <c r="M27" i="31" s="1"/>
  <c r="J26" i="31"/>
  <c r="M26" i="31" s="1"/>
  <c r="J25" i="31"/>
  <c r="M25" i="31" s="1"/>
  <c r="J24" i="31"/>
  <c r="M24" i="31" s="1"/>
  <c r="J23" i="31"/>
  <c r="M23" i="31" s="1"/>
  <c r="J22" i="31"/>
  <c r="M22" i="31" s="1"/>
  <c r="J21" i="31"/>
  <c r="M21" i="31" s="1"/>
  <c r="J18" i="31"/>
  <c r="M18" i="31" s="1"/>
  <c r="J15" i="31"/>
  <c r="G35" i="32"/>
  <c r="F35" i="32"/>
  <c r="J15" i="32"/>
  <c r="L36" i="33"/>
  <c r="K36" i="33"/>
  <c r="E19" i="37"/>
  <c r="L37" i="34"/>
  <c r="F19" i="37"/>
  <c r="G36" i="33"/>
  <c r="F36" i="33"/>
  <c r="J35" i="33"/>
  <c r="M35" i="33"/>
  <c r="J33" i="33"/>
  <c r="M33" i="33"/>
  <c r="J32" i="33"/>
  <c r="M32" i="33"/>
  <c r="J31" i="33"/>
  <c r="M31" i="33"/>
  <c r="J30" i="33"/>
  <c r="M30" i="33"/>
  <c r="J29" i="33"/>
  <c r="M29" i="33"/>
  <c r="J28" i="33"/>
  <c r="M28" i="33"/>
  <c r="J27" i="33"/>
  <c r="M27" i="33"/>
  <c r="J26" i="33"/>
  <c r="M26" i="33"/>
  <c r="J25" i="33"/>
  <c r="M25" i="33"/>
  <c r="J24" i="33"/>
  <c r="M24" i="33"/>
  <c r="J23" i="33"/>
  <c r="M23" i="33"/>
  <c r="J22" i="33"/>
  <c r="M22" i="33"/>
  <c r="J21" i="33"/>
  <c r="M21" i="33"/>
  <c r="J20" i="33"/>
  <c r="M20" i="33"/>
  <c r="J17" i="33"/>
  <c r="M17" i="33"/>
  <c r="J16" i="33"/>
  <c r="M16" i="33"/>
  <c r="J15" i="33"/>
  <c r="J36" i="33"/>
  <c r="D19" i="37" s="1"/>
  <c r="G19" i="37" s="1"/>
  <c r="G37" i="34"/>
  <c r="F37" i="34"/>
  <c r="M34" i="34"/>
  <c r="M33" i="34"/>
  <c r="M28" i="34"/>
  <c r="M26" i="34"/>
  <c r="M25" i="34"/>
  <c r="J15" i="34"/>
  <c r="J37" i="34"/>
  <c r="J16" i="35"/>
  <c r="M16" i="35"/>
  <c r="F38" i="45"/>
  <c r="F36" i="45"/>
  <c r="F34" i="45"/>
  <c r="F32" i="45"/>
  <c r="F30" i="45"/>
  <c r="G90" i="44"/>
  <c r="G89" i="44"/>
  <c r="G88" i="44"/>
  <c r="G87" i="44"/>
  <c r="H87" i="44"/>
  <c r="G86" i="44"/>
  <c r="G85" i="44"/>
  <c r="G84" i="44"/>
  <c r="G83" i="44"/>
  <c r="H83" i="44" s="1"/>
  <c r="G82" i="44"/>
  <c r="G81" i="44"/>
  <c r="H81" i="44" s="1"/>
  <c r="G80" i="44"/>
  <c r="G79" i="44"/>
  <c r="G78" i="44"/>
  <c r="G77" i="44"/>
  <c r="G76" i="44"/>
  <c r="G75" i="44"/>
  <c r="H75" i="44" s="1"/>
  <c r="G74" i="44"/>
  <c r="G73" i="44"/>
  <c r="G72" i="44"/>
  <c r="G71" i="44"/>
  <c r="H71" i="44" s="1"/>
  <c r="G70" i="44"/>
  <c r="G69" i="44"/>
  <c r="H69" i="44" s="1"/>
  <c r="G68" i="44"/>
  <c r="G67" i="44"/>
  <c r="H67" i="44" s="1"/>
  <c r="G66" i="44"/>
  <c r="G65" i="44"/>
  <c r="H65" i="44" s="1"/>
  <c r="G64" i="44"/>
  <c r="G63" i="44"/>
  <c r="H63" i="44" s="1"/>
  <c r="G62" i="44"/>
  <c r="G61" i="44"/>
  <c r="H61" i="44" s="1"/>
  <c r="G60" i="44"/>
  <c r="G59" i="44"/>
  <c r="G58" i="44"/>
  <c r="G57" i="44"/>
  <c r="G56" i="44"/>
  <c r="G55" i="44"/>
  <c r="H55" i="44"/>
  <c r="G54" i="44"/>
  <c r="G53" i="44"/>
  <c r="G52" i="44"/>
  <c r="G51" i="44"/>
  <c r="H51" i="44" s="1"/>
  <c r="G50" i="44"/>
  <c r="G49" i="44"/>
  <c r="H49" i="44"/>
  <c r="G48" i="44"/>
  <c r="H47" i="44"/>
  <c r="G47" i="44"/>
  <c r="G46" i="44"/>
  <c r="G45" i="44"/>
  <c r="G44" i="44"/>
  <c r="G43" i="44"/>
  <c r="G42" i="44"/>
  <c r="G41" i="44"/>
  <c r="G40" i="44"/>
  <c r="G39" i="44"/>
  <c r="H39" i="44" s="1"/>
  <c r="G38" i="44"/>
  <c r="G37" i="44"/>
  <c r="H37" i="44" s="1"/>
  <c r="G36" i="44"/>
  <c r="G35" i="44"/>
  <c r="P206" i="42"/>
  <c r="P202" i="42"/>
  <c r="P198" i="42"/>
  <c r="P194" i="42"/>
  <c r="P190" i="42"/>
  <c r="P186" i="42"/>
  <c r="P182" i="42"/>
  <c r="P178" i="42"/>
  <c r="P174" i="42"/>
  <c r="P170" i="42"/>
  <c r="P166" i="42"/>
  <c r="P162" i="42"/>
  <c r="P158" i="42"/>
  <c r="P154" i="42"/>
  <c r="P150" i="42"/>
  <c r="P146" i="42"/>
  <c r="P142" i="42"/>
  <c r="P138" i="42"/>
  <c r="P134" i="42"/>
  <c r="P130" i="42"/>
  <c r="P126" i="42"/>
  <c r="P122" i="42"/>
  <c r="P118" i="42"/>
  <c r="P114" i="42"/>
  <c r="P110" i="42"/>
  <c r="P106" i="42"/>
  <c r="P102" i="42"/>
  <c r="P98" i="42"/>
  <c r="P94" i="42"/>
  <c r="P90" i="42"/>
  <c r="P86" i="42"/>
  <c r="P82" i="42"/>
  <c r="P78" i="42"/>
  <c r="P74" i="42"/>
  <c r="P70" i="42"/>
  <c r="P66" i="42"/>
  <c r="P62" i="42"/>
  <c r="P58" i="42"/>
  <c r="J15" i="36"/>
  <c r="J36" i="36" s="1"/>
  <c r="J16" i="36"/>
  <c r="M16" i="36"/>
  <c r="J17" i="36"/>
  <c r="M17" i="36"/>
  <c r="J18" i="36"/>
  <c r="M18" i="36"/>
  <c r="J19" i="36"/>
  <c r="F36" i="36"/>
  <c r="G36" i="36"/>
  <c r="L36" i="36"/>
  <c r="F15" i="37" s="1"/>
  <c r="M31" i="35"/>
  <c r="M29" i="35"/>
  <c r="M23" i="35"/>
  <c r="J17" i="35"/>
  <c r="M17" i="35"/>
  <c r="I58" i="38"/>
  <c r="D61" i="46" s="1"/>
  <c r="I11" i="38"/>
  <c r="D14" i="46" s="1"/>
  <c r="I11" i="39"/>
  <c r="E14" i="46" s="1"/>
  <c r="I12" i="39"/>
  <c r="E15" i="46" s="1"/>
  <c r="I13" i="38"/>
  <c r="D16" i="46" s="1"/>
  <c r="I14" i="39"/>
  <c r="E17" i="46" s="1"/>
  <c r="I60" i="38"/>
  <c r="D63" i="46" s="1"/>
  <c r="I17" i="38"/>
  <c r="D20" i="46" s="1"/>
  <c r="I19" i="38"/>
  <c r="D22" i="46" s="1"/>
  <c r="I23" i="38"/>
  <c r="D26" i="46" s="1"/>
  <c r="I25" i="38"/>
  <c r="D28" i="46" s="1"/>
  <c r="I29" i="38"/>
  <c r="D32" i="46" s="1"/>
  <c r="I31" i="38"/>
  <c r="D34" i="46" s="1"/>
  <c r="I35" i="38"/>
  <c r="D38" i="46" s="1"/>
  <c r="I37" i="38"/>
  <c r="D40" i="46" s="1"/>
  <c r="I21" i="38"/>
  <c r="D24" i="46" s="1"/>
  <c r="I22" i="38"/>
  <c r="D25" i="46" s="1"/>
  <c r="I24" i="38"/>
  <c r="D27" i="46" s="1"/>
  <c r="I26" i="38"/>
  <c r="D29" i="46" s="1"/>
  <c r="I27" i="38"/>
  <c r="D30" i="46" s="1"/>
  <c r="I28" i="38"/>
  <c r="D31" i="46" s="1"/>
  <c r="I30" i="38"/>
  <c r="D33" i="46" s="1"/>
  <c r="I32" i="38"/>
  <c r="D35" i="46" s="1"/>
  <c r="I33" i="38"/>
  <c r="D36" i="46" s="1"/>
  <c r="I34" i="38"/>
  <c r="D37" i="46" s="1"/>
  <c r="I36" i="38"/>
  <c r="D39" i="46" s="1"/>
  <c r="I38" i="38"/>
  <c r="D41" i="46" s="1"/>
  <c r="I39" i="38"/>
  <c r="D42" i="46" s="1"/>
  <c r="I40" i="38"/>
  <c r="D43" i="46" s="1"/>
  <c r="I41" i="38"/>
  <c r="D44" i="46" s="1"/>
  <c r="I42" i="38"/>
  <c r="D45" i="46" s="1"/>
  <c r="I43" i="38"/>
  <c r="D46" i="46" s="1"/>
  <c r="I44" i="38"/>
  <c r="D47" i="46" s="1"/>
  <c r="I45" i="38"/>
  <c r="D48" i="46" s="1"/>
  <c r="I46" i="38"/>
  <c r="D49" i="46" s="1"/>
  <c r="I47" i="38"/>
  <c r="D50" i="46" s="1"/>
  <c r="I48" i="38"/>
  <c r="D51" i="46" s="1"/>
  <c r="I49" i="38"/>
  <c r="D52" i="46" s="1"/>
  <c r="I50" i="38"/>
  <c r="D53" i="46" s="1"/>
  <c r="I51" i="38"/>
  <c r="D54" i="46" s="1"/>
  <c r="I52" i="38"/>
  <c r="D55" i="46" s="1"/>
  <c r="I53" i="38"/>
  <c r="D56" i="46" s="1"/>
  <c r="I54" i="38"/>
  <c r="D57" i="46" s="1"/>
  <c r="I55" i="38"/>
  <c r="D58" i="46" s="1"/>
  <c r="I56" i="38"/>
  <c r="D59" i="46" s="1"/>
  <c r="G56" i="43"/>
  <c r="I57" i="38"/>
  <c r="D60" i="46"/>
  <c r="I59" i="38"/>
  <c r="D62" i="46"/>
  <c r="P10" i="42"/>
  <c r="P14" i="42"/>
  <c r="P18" i="42"/>
  <c r="P22" i="42"/>
  <c r="P26" i="42"/>
  <c r="P30" i="42"/>
  <c r="P34" i="42"/>
  <c r="P38" i="42"/>
  <c r="P42" i="42"/>
  <c r="P46" i="42"/>
  <c r="P50" i="42"/>
  <c r="P54" i="42"/>
  <c r="G34" i="37"/>
  <c r="I34" i="37" s="1"/>
  <c r="G42" i="37"/>
  <c r="I42" i="37" s="1"/>
  <c r="G50" i="37"/>
  <c r="J50" i="37" s="1"/>
  <c r="G58" i="37"/>
  <c r="I58" i="37" s="1"/>
  <c r="G38" i="37"/>
  <c r="J38" i="37" s="1"/>
  <c r="G31" i="37"/>
  <c r="J31" i="37" s="1"/>
  <c r="G32" i="37"/>
  <c r="J32" i="37" s="1"/>
  <c r="G33" i="37"/>
  <c r="I33" i="37" s="1"/>
  <c r="G35" i="37"/>
  <c r="I35" i="37" s="1"/>
  <c r="G36" i="37"/>
  <c r="J36" i="37" s="1"/>
  <c r="G37" i="37"/>
  <c r="J37" i="37" s="1"/>
  <c r="G39" i="37"/>
  <c r="I39" i="37" s="1"/>
  <c r="G40" i="37"/>
  <c r="J40" i="37" s="1"/>
  <c r="G41" i="37"/>
  <c r="J41" i="37" s="1"/>
  <c r="G43" i="37"/>
  <c r="I43" i="37" s="1"/>
  <c r="G44" i="37"/>
  <c r="J44" i="37" s="1"/>
  <c r="G45" i="37"/>
  <c r="I45" i="37" s="1"/>
  <c r="G46" i="37"/>
  <c r="I46" i="37" s="1"/>
  <c r="G47" i="37"/>
  <c r="J47" i="37" s="1"/>
  <c r="G48" i="37"/>
  <c r="J48" i="37" s="1"/>
  <c r="G49" i="37"/>
  <c r="J49" i="37" s="1"/>
  <c r="G51" i="37"/>
  <c r="J51" i="37" s="1"/>
  <c r="G52" i="37"/>
  <c r="J52" i="37" s="1"/>
  <c r="G53" i="37"/>
  <c r="J53" i="37" s="1"/>
  <c r="G54" i="37"/>
  <c r="I54" i="37" s="1"/>
  <c r="G55" i="37"/>
  <c r="I55" i="37" s="1"/>
  <c r="G56" i="37"/>
  <c r="J56" i="37" s="1"/>
  <c r="G57" i="37"/>
  <c r="J57" i="37" s="1"/>
  <c r="G59" i="37"/>
  <c r="J59" i="37" s="1"/>
  <c r="G60" i="37"/>
  <c r="J60" i="37" s="1"/>
  <c r="G61" i="37"/>
  <c r="I61" i="37" s="1"/>
  <c r="G62" i="37"/>
  <c r="I62" i="37" s="1"/>
  <c r="E59" i="46"/>
  <c r="E54" i="46"/>
  <c r="E49" i="46"/>
  <c r="E44" i="46"/>
  <c r="E39" i="46"/>
  <c r="E34" i="46"/>
  <c r="E29" i="46"/>
  <c r="E24" i="46"/>
  <c r="F28" i="45"/>
  <c r="F26" i="45"/>
  <c r="F24" i="45"/>
  <c r="F22" i="45"/>
  <c r="F20" i="45"/>
  <c r="F18" i="45"/>
  <c r="F16" i="45"/>
  <c r="G34" i="44"/>
  <c r="G33" i="44"/>
  <c r="G32" i="44"/>
  <c r="G31" i="44"/>
  <c r="H31" i="44"/>
  <c r="G30" i="44"/>
  <c r="H29" i="44"/>
  <c r="G29" i="44"/>
  <c r="G28" i="44"/>
  <c r="G27" i="44"/>
  <c r="H27" i="44"/>
  <c r="G26" i="44"/>
  <c r="H25" i="44"/>
  <c r="G25" i="44"/>
  <c r="G24" i="44"/>
  <c r="G23" i="44"/>
  <c r="H23" i="44"/>
  <c r="G22" i="44"/>
  <c r="G21" i="44"/>
  <c r="G20" i="44"/>
  <c r="G19" i="44"/>
  <c r="H19" i="44" s="1"/>
  <c r="G18" i="44"/>
  <c r="G17" i="44"/>
  <c r="E60" i="43"/>
  <c r="G60" i="43"/>
  <c r="E59" i="43"/>
  <c r="H59" i="43" s="1"/>
  <c r="H62" i="46" s="1"/>
  <c r="G59" i="43"/>
  <c r="E58" i="43"/>
  <c r="H58" i="43" s="1"/>
  <c r="H61" i="46" s="1"/>
  <c r="G58" i="43"/>
  <c r="E57" i="43"/>
  <c r="H57" i="43" s="1"/>
  <c r="H60" i="46" s="1"/>
  <c r="G57" i="43"/>
  <c r="E56" i="43"/>
  <c r="H56" i="43" s="1"/>
  <c r="H59" i="46" s="1"/>
  <c r="E55" i="43"/>
  <c r="G55" i="43"/>
  <c r="H55" i="43" s="1"/>
  <c r="H58" i="46" s="1"/>
  <c r="E54" i="43"/>
  <c r="G54" i="43"/>
  <c r="H54" i="43" s="1"/>
  <c r="H57" i="46" s="1"/>
  <c r="E53" i="43"/>
  <c r="G53" i="43"/>
  <c r="E52" i="43"/>
  <c r="G52" i="43"/>
  <c r="E51" i="43"/>
  <c r="G51" i="43"/>
  <c r="H51" i="43" s="1"/>
  <c r="H54" i="46" s="1"/>
  <c r="E50" i="43"/>
  <c r="G50" i="43"/>
  <c r="H50" i="43"/>
  <c r="H53" i="46" s="1"/>
  <c r="E49" i="43"/>
  <c r="G49" i="43"/>
  <c r="E48" i="43"/>
  <c r="G48" i="43"/>
  <c r="E47" i="43"/>
  <c r="G47" i="43"/>
  <c r="H47" i="43" s="1"/>
  <c r="H50" i="46" s="1"/>
  <c r="E46" i="43"/>
  <c r="G46" i="43"/>
  <c r="H46" i="43" s="1"/>
  <c r="H49" i="46" s="1"/>
  <c r="E45" i="43"/>
  <c r="G45" i="43"/>
  <c r="H45" i="43" s="1"/>
  <c r="H48" i="46" s="1"/>
  <c r="E44" i="43"/>
  <c r="G44" i="43"/>
  <c r="E43" i="43"/>
  <c r="G43" i="43"/>
  <c r="E42" i="43"/>
  <c r="G42" i="43"/>
  <c r="E41" i="43"/>
  <c r="G41" i="43"/>
  <c r="E40" i="43"/>
  <c r="G40" i="43"/>
  <c r="H40" i="43" s="1"/>
  <c r="H43" i="46" s="1"/>
  <c r="E39" i="43"/>
  <c r="G39" i="43"/>
  <c r="H39" i="43" s="1"/>
  <c r="H42" i="46" s="1"/>
  <c r="E38" i="43"/>
  <c r="G38" i="43"/>
  <c r="H38" i="43" s="1"/>
  <c r="H41" i="46" s="1"/>
  <c r="E37" i="43"/>
  <c r="G37" i="43"/>
  <c r="H37" i="43" s="1"/>
  <c r="H40" i="46" s="1"/>
  <c r="E36" i="43"/>
  <c r="G36" i="43"/>
  <c r="H36" i="43" s="1"/>
  <c r="H39" i="46" s="1"/>
  <c r="E35" i="43"/>
  <c r="G35" i="43"/>
  <c r="H35" i="43" s="1"/>
  <c r="H38" i="46" s="1"/>
  <c r="E34" i="43"/>
  <c r="G34" i="43"/>
  <c r="E33" i="43"/>
  <c r="G33" i="43"/>
  <c r="H33" i="43" s="1"/>
  <c r="H36" i="46" s="1"/>
  <c r="E32" i="43"/>
  <c r="G32" i="43"/>
  <c r="H32" i="43" s="1"/>
  <c r="H35" i="46" s="1"/>
  <c r="E31" i="43"/>
  <c r="G31" i="43"/>
  <c r="H31" i="43" s="1"/>
  <c r="H34" i="46" s="1"/>
  <c r="E30" i="43"/>
  <c r="G30" i="43"/>
  <c r="H30" i="43" s="1"/>
  <c r="H33" i="46" s="1"/>
  <c r="E29" i="43"/>
  <c r="G29" i="43"/>
  <c r="E28" i="43"/>
  <c r="G28" i="43"/>
  <c r="E27" i="43"/>
  <c r="G27" i="43"/>
  <c r="H27" i="43" s="1"/>
  <c r="H30" i="46" s="1"/>
  <c r="E26" i="43"/>
  <c r="G26" i="43"/>
  <c r="H26" i="43" s="1"/>
  <c r="H29" i="46" s="1"/>
  <c r="E25" i="43"/>
  <c r="G25" i="43"/>
  <c r="E24" i="43"/>
  <c r="G24" i="43"/>
  <c r="H24" i="43" s="1"/>
  <c r="H27" i="46" s="1"/>
  <c r="E23" i="43"/>
  <c r="G23" i="43"/>
  <c r="H23" i="43" s="1"/>
  <c r="H26" i="46" s="1"/>
  <c r="E22" i="43"/>
  <c r="G22" i="43"/>
  <c r="H22" i="43" s="1"/>
  <c r="H25" i="46" s="1"/>
  <c r="E21" i="43"/>
  <c r="H21" i="43"/>
  <c r="G21" i="43"/>
  <c r="E20" i="43"/>
  <c r="H20" i="43" s="1"/>
  <c r="H23" i="46" s="1"/>
  <c r="G20" i="43"/>
  <c r="E19" i="43"/>
  <c r="H19" i="43" s="1"/>
  <c r="H22" i="46" s="1"/>
  <c r="G19" i="43"/>
  <c r="E18" i="43"/>
  <c r="H18" i="43" s="1"/>
  <c r="H21" i="46" s="1"/>
  <c r="G18" i="43"/>
  <c r="E17" i="43"/>
  <c r="H17" i="43" s="1"/>
  <c r="H20" i="46" s="1"/>
  <c r="G17" i="43"/>
  <c r="P59" i="40"/>
  <c r="P58" i="40"/>
  <c r="P57" i="40"/>
  <c r="P56" i="40"/>
  <c r="I59" i="41"/>
  <c r="G62" i="46" s="1"/>
  <c r="I58" i="41"/>
  <c r="G61" i="46" s="1"/>
  <c r="I57" i="41"/>
  <c r="G60" i="46" s="1"/>
  <c r="I56" i="41"/>
  <c r="G59" i="46" s="1"/>
  <c r="I55" i="41"/>
  <c r="G58" i="46" s="1"/>
  <c r="I54" i="41"/>
  <c r="G57" i="46" s="1"/>
  <c r="I53" i="41"/>
  <c r="G56" i="46" s="1"/>
  <c r="I52" i="41"/>
  <c r="G55" i="46" s="1"/>
  <c r="I51" i="41"/>
  <c r="G54" i="46" s="1"/>
  <c r="K54" i="46" s="1"/>
  <c r="D53" i="47" s="1"/>
  <c r="I50" i="41"/>
  <c r="G53" i="46" s="1"/>
  <c r="I49" i="41"/>
  <c r="G52" i="46" s="1"/>
  <c r="I48" i="41"/>
  <c r="G51" i="46" s="1"/>
  <c r="I47" i="41"/>
  <c r="G50" i="46" s="1"/>
  <c r="I46" i="41"/>
  <c r="G49" i="46" s="1"/>
  <c r="I45" i="41"/>
  <c r="G48" i="46" s="1"/>
  <c r="I44" i="41"/>
  <c r="G47" i="46" s="1"/>
  <c r="I43" i="41"/>
  <c r="G46" i="46" s="1"/>
  <c r="I42" i="41"/>
  <c r="G45" i="46" s="1"/>
  <c r="I41" i="41"/>
  <c r="G44" i="46" s="1"/>
  <c r="I40" i="41"/>
  <c r="G43" i="46" s="1"/>
  <c r="I39" i="41"/>
  <c r="G42" i="46" s="1"/>
  <c r="I38" i="41"/>
  <c r="G41" i="46" s="1"/>
  <c r="I37" i="41"/>
  <c r="G40" i="46" s="1"/>
  <c r="I36" i="41"/>
  <c r="G39" i="46" s="1"/>
  <c r="I35" i="41"/>
  <c r="G38" i="46" s="1"/>
  <c r="I34" i="41"/>
  <c r="G37" i="46" s="1"/>
  <c r="I33" i="41"/>
  <c r="G36" i="46" s="1"/>
  <c r="I32" i="41"/>
  <c r="G35" i="46" s="1"/>
  <c r="I31" i="41"/>
  <c r="G34" i="46" s="1"/>
  <c r="I30" i="41"/>
  <c r="G33" i="46" s="1"/>
  <c r="I29" i="41"/>
  <c r="G32" i="46" s="1"/>
  <c r="I28" i="41"/>
  <c r="G31" i="46" s="1"/>
  <c r="I27" i="41"/>
  <c r="G30" i="46" s="1"/>
  <c r="I26" i="41"/>
  <c r="G29" i="46" s="1"/>
  <c r="I25" i="41"/>
  <c r="G28" i="46" s="1"/>
  <c r="I24" i="41"/>
  <c r="G27" i="46" s="1"/>
  <c r="I23" i="41"/>
  <c r="G26" i="46" s="1"/>
  <c r="I22" i="41"/>
  <c r="G25" i="46" s="1"/>
  <c r="I21" i="41"/>
  <c r="G24" i="46" s="1"/>
  <c r="I20" i="41"/>
  <c r="G23" i="46" s="1"/>
  <c r="I19" i="41"/>
  <c r="G22" i="46" s="1"/>
  <c r="I18" i="41"/>
  <c r="G21" i="46" s="1"/>
  <c r="I17" i="41"/>
  <c r="G20" i="46" s="1"/>
  <c r="I16" i="41"/>
  <c r="G19" i="46" s="1"/>
  <c r="P60" i="40"/>
  <c r="P55" i="40"/>
  <c r="P54" i="40"/>
  <c r="P53" i="40"/>
  <c r="P52" i="40"/>
  <c r="P51" i="40"/>
  <c r="P50" i="40"/>
  <c r="P49" i="40"/>
  <c r="P48" i="40"/>
  <c r="P47" i="40"/>
  <c r="P46" i="40"/>
  <c r="P45" i="40"/>
  <c r="P44" i="40"/>
  <c r="P43" i="40"/>
  <c r="P42" i="40"/>
  <c r="P41" i="40"/>
  <c r="P40" i="40"/>
  <c r="P39" i="40"/>
  <c r="P38" i="40"/>
  <c r="P37" i="40"/>
  <c r="P36" i="40"/>
  <c r="P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I13" i="39"/>
  <c r="E16" i="46" s="1"/>
  <c r="I15" i="39"/>
  <c r="E18" i="46" s="1"/>
  <c r="I16" i="39"/>
  <c r="I17" i="39"/>
  <c r="E20" i="46"/>
  <c r="I18" i="39"/>
  <c r="E21" i="46"/>
  <c r="I19" i="39"/>
  <c r="E22" i="46"/>
  <c r="I20" i="39"/>
  <c r="E23" i="46"/>
  <c r="I21" i="39"/>
  <c r="I22" i="39"/>
  <c r="E25" i="46" s="1"/>
  <c r="I23" i="39"/>
  <c r="E26" i="46" s="1"/>
  <c r="I24" i="39"/>
  <c r="E27" i="46" s="1"/>
  <c r="K27" i="46" s="1"/>
  <c r="D26" i="47" s="1"/>
  <c r="I25" i="39"/>
  <c r="E28" i="46" s="1"/>
  <c r="I26" i="39"/>
  <c r="I27" i="39"/>
  <c r="E30" i="46"/>
  <c r="I28" i="39"/>
  <c r="E31" i="46" s="1"/>
  <c r="I29" i="39"/>
  <c r="E32" i="46" s="1"/>
  <c r="I30" i="39"/>
  <c r="E33" i="46" s="1"/>
  <c r="I31" i="39"/>
  <c r="I32" i="39"/>
  <c r="E35" i="46"/>
  <c r="I33" i="39"/>
  <c r="E36" i="46"/>
  <c r="I34" i="39"/>
  <c r="E37" i="46"/>
  <c r="I35" i="39"/>
  <c r="E38" i="46"/>
  <c r="I36" i="39"/>
  <c r="I37" i="39"/>
  <c r="E40" i="46" s="1"/>
  <c r="K40" i="46" s="1"/>
  <c r="D39" i="47" s="1"/>
  <c r="I38" i="39"/>
  <c r="E41" i="46" s="1"/>
  <c r="I39" i="39"/>
  <c r="E42" i="46" s="1"/>
  <c r="I40" i="39"/>
  <c r="E43" i="46"/>
  <c r="I41" i="39"/>
  <c r="I42" i="39"/>
  <c r="E45" i="46" s="1"/>
  <c r="I43" i="39"/>
  <c r="E46" i="46" s="1"/>
  <c r="I44" i="39"/>
  <c r="E47" i="46" s="1"/>
  <c r="I45" i="39"/>
  <c r="E48" i="46" s="1"/>
  <c r="I46" i="39"/>
  <c r="I47" i="39"/>
  <c r="E50" i="46"/>
  <c r="I48" i="39"/>
  <c r="E51" i="46"/>
  <c r="I49" i="39"/>
  <c r="E52" i="46"/>
  <c r="I50" i="39"/>
  <c r="E53" i="46"/>
  <c r="I51" i="39"/>
  <c r="I52" i="39"/>
  <c r="E55" i="46" s="1"/>
  <c r="I53" i="39"/>
  <c r="E56" i="46" s="1"/>
  <c r="I54" i="39"/>
  <c r="E57" i="46" s="1"/>
  <c r="I55" i="39"/>
  <c r="E58" i="46" s="1"/>
  <c r="I56" i="39"/>
  <c r="I57" i="39"/>
  <c r="E60" i="46"/>
  <c r="I58" i="39"/>
  <c r="E61" i="46"/>
  <c r="I59" i="39"/>
  <c r="E19" i="46"/>
  <c r="I60" i="39"/>
  <c r="E63" i="46"/>
  <c r="I20" i="38"/>
  <c r="D23" i="46"/>
  <c r="I18" i="38"/>
  <c r="D21" i="46"/>
  <c r="I13" i="41"/>
  <c r="G16" i="46"/>
  <c r="E13" i="43"/>
  <c r="G13" i="43"/>
  <c r="H13" i="43" s="1"/>
  <c r="H16" i="46" s="1"/>
  <c r="I14" i="41"/>
  <c r="G17" i="46"/>
  <c r="E14" i="43"/>
  <c r="G14" i="43"/>
  <c r="H14" i="43" s="1"/>
  <c r="H17" i="46" s="1"/>
  <c r="I15" i="41"/>
  <c r="G18" i="46"/>
  <c r="E15" i="43"/>
  <c r="G15" i="43"/>
  <c r="H15" i="43" s="1"/>
  <c r="H18" i="46" s="1"/>
  <c r="I60" i="41"/>
  <c r="G63" i="46"/>
  <c r="E16" i="43"/>
  <c r="G16" i="43"/>
  <c r="H16" i="43" s="1"/>
  <c r="H19" i="46" s="1"/>
  <c r="I11" i="41"/>
  <c r="G14" i="46"/>
  <c r="G64" i="46" s="1"/>
  <c r="E11" i="43"/>
  <c r="G11" i="43"/>
  <c r="H11" i="43" s="1"/>
  <c r="H14" i="46" s="1"/>
  <c r="I12" i="41"/>
  <c r="G15" i="46"/>
  <c r="E12" i="43"/>
  <c r="H12" i="43" s="1"/>
  <c r="H15" i="46" s="1"/>
  <c r="G12" i="43"/>
  <c r="J19" i="35"/>
  <c r="M19" i="35" s="1"/>
  <c r="H63" i="37"/>
  <c r="L63" i="37"/>
  <c r="M63" i="37"/>
  <c r="J15" i="35"/>
  <c r="M15" i="35" s="1"/>
  <c r="J18" i="35"/>
  <c r="M18" i="35" s="1"/>
  <c r="F35" i="35"/>
  <c r="G35" i="35"/>
  <c r="F10" i="45"/>
  <c r="F12" i="45"/>
  <c r="F14" i="45"/>
  <c r="G11" i="44"/>
  <c r="H11" i="44"/>
  <c r="G12" i="44"/>
  <c r="G13" i="44"/>
  <c r="H13" i="44" s="1"/>
  <c r="G14" i="44"/>
  <c r="G15" i="44"/>
  <c r="H15" i="44"/>
  <c r="G16" i="44"/>
  <c r="P11" i="40"/>
  <c r="P12" i="40"/>
  <c r="P13" i="40"/>
  <c r="P14" i="40"/>
  <c r="P15" i="40"/>
  <c r="P16" i="40"/>
  <c r="P17" i="40"/>
  <c r="P18" i="40"/>
  <c r="P19" i="40"/>
  <c r="P20" i="40"/>
  <c r="I12" i="38"/>
  <c r="D15" i="46" s="1"/>
  <c r="K15" i="46" s="1"/>
  <c r="D14" i="47" s="1"/>
  <c r="I14" i="38"/>
  <c r="D17" i="46" s="1"/>
  <c r="I15" i="38"/>
  <c r="D18" i="46" s="1"/>
  <c r="K18" i="46" s="1"/>
  <c r="D17" i="47" s="1"/>
  <c r="I16" i="38"/>
  <c r="D19" i="46" s="1"/>
  <c r="E63" i="47"/>
  <c r="F64" i="46"/>
  <c r="I64" i="46"/>
  <c r="J64" i="46"/>
  <c r="M15" i="19"/>
  <c r="M35" i="19" s="1"/>
  <c r="M15" i="21"/>
  <c r="M35" i="21" s="1"/>
  <c r="J35" i="25"/>
  <c r="M15" i="31"/>
  <c r="H24" i="46"/>
  <c r="H25" i="43"/>
  <c r="H28" i="46" s="1"/>
  <c r="H29" i="43"/>
  <c r="H32" i="46" s="1"/>
  <c r="K32" i="46" s="1"/>
  <c r="D31" i="47" s="1"/>
  <c r="H41" i="43"/>
  <c r="H44" i="46" s="1"/>
  <c r="H49" i="43"/>
  <c r="H52" i="46" s="1"/>
  <c r="H53" i="43"/>
  <c r="H56" i="46" s="1"/>
  <c r="J61" i="37"/>
  <c r="I37" i="37"/>
  <c r="M15" i="9"/>
  <c r="M35" i="9" s="1"/>
  <c r="M15" i="10"/>
  <c r="M15" i="13"/>
  <c r="E62" i="46"/>
  <c r="H44" i="43"/>
  <c r="H47" i="46"/>
  <c r="H60" i="43"/>
  <c r="H63" i="46"/>
  <c r="H28" i="43"/>
  <c r="H31" i="46"/>
  <c r="J35" i="37"/>
  <c r="K35" i="1"/>
  <c r="E27" i="37" s="1"/>
  <c r="M19" i="36"/>
  <c r="K35" i="5"/>
  <c r="M22" i="34"/>
  <c r="M37" i="34" s="1"/>
  <c r="M19" i="15"/>
  <c r="K35" i="31"/>
  <c r="E22" i="37" s="1"/>
  <c r="K35" i="13"/>
  <c r="E13" i="37" s="1"/>
  <c r="I56" i="37"/>
  <c r="M15" i="36"/>
  <c r="H34" i="43"/>
  <c r="H37" i="46" s="1"/>
  <c r="J35" i="23"/>
  <c r="D30" i="37" s="1"/>
  <c r="G30" i="37" s="1"/>
  <c r="M18" i="9"/>
  <c r="M15" i="27"/>
  <c r="M35" i="27" s="1"/>
  <c r="M15" i="15"/>
  <c r="M36" i="15"/>
  <c r="M20" i="22"/>
  <c r="J35" i="18"/>
  <c r="J35" i="16"/>
  <c r="M15" i="14"/>
  <c r="M35" i="14" s="1"/>
  <c r="K35" i="6"/>
  <c r="E16" i="37"/>
  <c r="M15" i="22"/>
  <c r="M16" i="30"/>
  <c r="M15" i="32"/>
  <c r="I52" i="37"/>
  <c r="I38" i="37"/>
  <c r="J35" i="1"/>
  <c r="M15" i="34"/>
  <c r="M15" i="30"/>
  <c r="M17" i="24"/>
  <c r="M35" i="24"/>
  <c r="M35" i="16"/>
  <c r="M23" i="10"/>
  <c r="J35" i="6"/>
  <c r="M21" i="8"/>
  <c r="J35" i="8"/>
  <c r="M16" i="8"/>
  <c r="J35" i="24"/>
  <c r="M15" i="26"/>
  <c r="M35" i="1"/>
  <c r="M23" i="5"/>
  <c r="M22" i="9"/>
  <c r="J34" i="11"/>
  <c r="D14" i="37" s="1"/>
  <c r="J35" i="13"/>
  <c r="M35" i="13"/>
  <c r="J36" i="15"/>
  <c r="D28" i="37"/>
  <c r="G28" i="37" s="1"/>
  <c r="M20" i="19"/>
  <c r="M20" i="21"/>
  <c r="J35" i="27"/>
  <c r="J35" i="31"/>
  <c r="J35" i="5"/>
  <c r="M17" i="5"/>
  <c r="M35" i="5"/>
  <c r="I47" i="37"/>
  <c r="J32" i="12"/>
  <c r="J36" i="28"/>
  <c r="D24" i="37"/>
  <c r="G24" i="37" s="1"/>
  <c r="J35" i="35"/>
  <c r="M35" i="22"/>
  <c r="M15" i="33"/>
  <c r="M36" i="33" s="1"/>
  <c r="M34" i="11"/>
  <c r="J58" i="37"/>
  <c r="J35" i="21"/>
  <c r="D20" i="37" s="1"/>
  <c r="G20" i="37" s="1"/>
  <c r="M34" i="3"/>
  <c r="M19" i="29"/>
  <c r="J32" i="29"/>
  <c r="J35" i="14"/>
  <c r="D13" i="37" s="1"/>
  <c r="G13" i="37" s="1"/>
  <c r="D16" i="37"/>
  <c r="G16" i="37" s="1"/>
  <c r="I16" i="37" s="1"/>
  <c r="H43" i="43"/>
  <c r="H46" i="46" s="1"/>
  <c r="K46" i="46" s="1"/>
  <c r="D45" i="47" s="1"/>
  <c r="H42" i="43"/>
  <c r="H45" i="46" s="1"/>
  <c r="H48" i="43"/>
  <c r="H51" i="46"/>
  <c r="H52" i="43"/>
  <c r="H55" i="46"/>
  <c r="F26" i="37"/>
  <c r="J35" i="17"/>
  <c r="D26" i="37" s="1"/>
  <c r="G26" i="37" s="1"/>
  <c r="M15" i="17"/>
  <c r="J22" i="20"/>
  <c r="D25" i="37" s="1"/>
  <c r="G25" i="37" s="1"/>
  <c r="J35" i="4"/>
  <c r="M22" i="26"/>
  <c r="M37" i="26" s="1"/>
  <c r="M23" i="26"/>
  <c r="J35" i="32"/>
  <c r="D22" i="37"/>
  <c r="M18" i="32"/>
  <c r="M35" i="32"/>
  <c r="J35" i="2"/>
  <c r="D27" i="37"/>
  <c r="J35" i="7"/>
  <c r="D23" i="37"/>
  <c r="H35" i="44"/>
  <c r="H43" i="44"/>
  <c r="H89" i="44"/>
  <c r="H21" i="44"/>
  <c r="J54" i="37"/>
  <c r="I32" i="37"/>
  <c r="I49" i="37"/>
  <c r="J45" i="37"/>
  <c r="J55" i="37"/>
  <c r="J43" i="37"/>
  <c r="I40" i="37"/>
  <c r="J34" i="37"/>
  <c r="I59" i="37"/>
  <c r="I51" i="37"/>
  <c r="I50" i="37"/>
  <c r="J35" i="3"/>
  <c r="D17" i="37" s="1"/>
  <c r="J62" i="37"/>
  <c r="I41" i="37"/>
  <c r="I60" i="37"/>
  <c r="J39" i="37"/>
  <c r="I53" i="37"/>
  <c r="J46" i="37"/>
  <c r="I57" i="37"/>
  <c r="I48" i="37"/>
  <c r="I36" i="37"/>
  <c r="I44" i="37"/>
  <c r="J33" i="37"/>
  <c r="J42" i="37"/>
  <c r="I31" i="37"/>
  <c r="H41" i="44"/>
  <c r="H45" i="44"/>
  <c r="H59" i="44"/>
  <c r="H79" i="44"/>
  <c r="H17" i="44"/>
  <c r="H33" i="44"/>
  <c r="H53" i="44"/>
  <c r="H57" i="44"/>
  <c r="H73" i="44"/>
  <c r="H77" i="44"/>
  <c r="H85" i="44"/>
  <c r="E18" i="37" l="1"/>
  <c r="J38" i="10"/>
  <c r="D18" i="37" s="1"/>
  <c r="D63" i="37" s="1"/>
  <c r="M38" i="10"/>
  <c r="J24" i="37"/>
  <c r="I24" i="37"/>
  <c r="K42" i="46"/>
  <c r="D41" i="47" s="1"/>
  <c r="K30" i="46"/>
  <c r="D29" i="47" s="1"/>
  <c r="D64" i="46"/>
  <c r="J25" i="37"/>
  <c r="I25" i="37"/>
  <c r="I30" i="37"/>
  <c r="J30" i="37"/>
  <c r="K19" i="46"/>
  <c r="D18" i="47" s="1"/>
  <c r="K17" i="46"/>
  <c r="D16" i="47" s="1"/>
  <c r="M35" i="35"/>
  <c r="K26" i="46"/>
  <c r="D25" i="47" s="1"/>
  <c r="K45" i="46"/>
  <c r="D44" i="47" s="1"/>
  <c r="K28" i="46"/>
  <c r="D27" i="47" s="1"/>
  <c r="M35" i="31"/>
  <c r="G22" i="37"/>
  <c r="M35" i="17"/>
  <c r="M36" i="36"/>
  <c r="D15" i="37"/>
  <c r="G15" i="37" s="1"/>
  <c r="G27" i="37"/>
  <c r="K51" i="46"/>
  <c r="D50" i="47" s="1"/>
  <c r="K63" i="46"/>
  <c r="D62" i="47" s="1"/>
  <c r="K62" i="46"/>
  <c r="D61" i="47" s="1"/>
  <c r="K61" i="46"/>
  <c r="D60" i="47" s="1"/>
  <c r="K60" i="46"/>
  <c r="D59" i="47" s="1"/>
  <c r="J33" i="30"/>
  <c r="D21" i="37" s="1"/>
  <c r="G21" i="37" s="1"/>
  <c r="J37" i="26"/>
  <c r="D29" i="37" s="1"/>
  <c r="G29" i="37" s="1"/>
  <c r="M35" i="8"/>
  <c r="E17" i="37"/>
  <c r="F14" i="37"/>
  <c r="G14" i="37" s="1"/>
  <c r="F18" i="37"/>
  <c r="M35" i="7"/>
  <c r="F23" i="37"/>
  <c r="G23" i="37" s="1"/>
  <c r="I23" i="37" s="1"/>
  <c r="M35" i="2"/>
  <c r="M32" i="12"/>
  <c r="I13" i="37"/>
  <c r="J13" i="37"/>
  <c r="J20" i="37"/>
  <c r="I20" i="37"/>
  <c r="I28" i="37"/>
  <c r="J28" i="37"/>
  <c r="J19" i="37"/>
  <c r="I19" i="37"/>
  <c r="J16" i="37"/>
  <c r="K21" i="46"/>
  <c r="D20" i="47" s="1"/>
  <c r="K23" i="46"/>
  <c r="D22" i="47" s="1"/>
  <c r="K35" i="46"/>
  <c r="D34" i="47" s="1"/>
  <c r="K20" i="46"/>
  <c r="D19" i="47" s="1"/>
  <c r="H64" i="46"/>
  <c r="K16" i="46"/>
  <c r="D15" i="47" s="1"/>
  <c r="K59" i="46"/>
  <c r="D58" i="47" s="1"/>
  <c r="K58" i="46"/>
  <c r="D57" i="47" s="1"/>
  <c r="K57" i="46"/>
  <c r="D56" i="47" s="1"/>
  <c r="K56" i="46"/>
  <c r="D55" i="47" s="1"/>
  <c r="K55" i="46"/>
  <c r="D54" i="47" s="1"/>
  <c r="K53" i="46"/>
  <c r="D52" i="47" s="1"/>
  <c r="K52" i="46"/>
  <c r="D51" i="47" s="1"/>
  <c r="K50" i="46"/>
  <c r="D49" i="47" s="1"/>
  <c r="K49" i="46"/>
  <c r="D48" i="47" s="1"/>
  <c r="K48" i="46"/>
  <c r="D47" i="47" s="1"/>
  <c r="K47" i="46"/>
  <c r="D46" i="47" s="1"/>
  <c r="K44" i="46"/>
  <c r="D43" i="47" s="1"/>
  <c r="K43" i="46"/>
  <c r="D42" i="47" s="1"/>
  <c r="K41" i="46"/>
  <c r="D40" i="47" s="1"/>
  <c r="K39" i="46"/>
  <c r="D38" i="47" s="1"/>
  <c r="K37" i="46"/>
  <c r="D36" i="47" s="1"/>
  <c r="K36" i="46"/>
  <c r="D35" i="47" s="1"/>
  <c r="K33" i="46"/>
  <c r="D32" i="47" s="1"/>
  <c r="K31" i="46"/>
  <c r="D30" i="47" s="1"/>
  <c r="K29" i="46"/>
  <c r="D28" i="47" s="1"/>
  <c r="K25" i="46"/>
  <c r="D24" i="47" s="1"/>
  <c r="K24" i="46"/>
  <c r="D23" i="47" s="1"/>
  <c r="K38" i="46"/>
  <c r="D37" i="47" s="1"/>
  <c r="K34" i="46"/>
  <c r="D33" i="47" s="1"/>
  <c r="K22" i="46"/>
  <c r="D21" i="47" s="1"/>
  <c r="K14" i="46"/>
  <c r="M33" i="30"/>
  <c r="J27" i="37"/>
  <c r="I27" i="37"/>
  <c r="H50" i="47"/>
  <c r="K50" i="37" s="1"/>
  <c r="G50" i="47"/>
  <c r="F50" i="47"/>
  <c r="I50" i="47"/>
  <c r="I27" i="47"/>
  <c r="G27" i="47"/>
  <c r="H27" i="47"/>
  <c r="K27" i="37" s="1"/>
  <c r="F27" i="47"/>
  <c r="H62" i="47"/>
  <c r="K62" i="37" s="1"/>
  <c r="G62" i="47"/>
  <c r="I62" i="47" s="1"/>
  <c r="F62" i="47"/>
  <c r="H61" i="47"/>
  <c r="K61" i="37" s="1"/>
  <c r="O61" i="37" s="1"/>
  <c r="G61" i="47"/>
  <c r="F61" i="47"/>
  <c r="I61" i="47"/>
  <c r="H17" i="47"/>
  <c r="K17" i="37" s="1"/>
  <c r="G17" i="47"/>
  <c r="I17" i="47" s="1"/>
  <c r="F17" i="47"/>
  <c r="H16" i="47"/>
  <c r="K16" i="37" s="1"/>
  <c r="F16" i="47"/>
  <c r="G16" i="47"/>
  <c r="I16" i="47" s="1"/>
  <c r="G14" i="47"/>
  <c r="H14" i="47"/>
  <c r="K14" i="37" s="1"/>
  <c r="I14" i="47"/>
  <c r="F14" i="47"/>
  <c r="H41" i="47"/>
  <c r="K41" i="37" s="1"/>
  <c r="G41" i="47"/>
  <c r="I41" i="47" s="1"/>
  <c r="F41" i="47"/>
  <c r="H29" i="47"/>
  <c r="K29" i="37" s="1"/>
  <c r="G29" i="47"/>
  <c r="I29" i="47"/>
  <c r="F29" i="47"/>
  <c r="G26" i="47"/>
  <c r="I26" i="47" s="1"/>
  <c r="H26" i="47"/>
  <c r="K26" i="37" s="1"/>
  <c r="F26" i="47"/>
  <c r="H25" i="47"/>
  <c r="K25" i="37" s="1"/>
  <c r="G25" i="47"/>
  <c r="F25" i="47"/>
  <c r="I25" i="47"/>
  <c r="G15" i="47"/>
  <c r="I15" i="47" s="1"/>
  <c r="H15" i="47"/>
  <c r="K15" i="37" s="1"/>
  <c r="F15" i="47"/>
  <c r="G53" i="47"/>
  <c r="H53" i="47"/>
  <c r="K53" i="37" s="1"/>
  <c r="I53" i="47"/>
  <c r="F53" i="47"/>
  <c r="N50" i="37"/>
  <c r="O50" i="37"/>
  <c r="G58" i="47"/>
  <c r="F58" i="47"/>
  <c r="I58" i="47"/>
  <c r="H58" i="47"/>
  <c r="K58" i="37" s="1"/>
  <c r="H57" i="47"/>
  <c r="K57" i="37" s="1"/>
  <c r="G57" i="47"/>
  <c r="I57" i="47" s="1"/>
  <c r="F57" i="47"/>
  <c r="H56" i="47"/>
  <c r="K56" i="37" s="1"/>
  <c r="O56" i="37" s="1"/>
  <c r="F56" i="47"/>
  <c r="G56" i="47"/>
  <c r="I56" i="47" s="1"/>
  <c r="F55" i="47"/>
  <c r="H55" i="47"/>
  <c r="K55" i="37" s="1"/>
  <c r="G55" i="47"/>
  <c r="I55" i="47" s="1"/>
  <c r="F54" i="47"/>
  <c r="H54" i="47"/>
  <c r="K54" i="37" s="1"/>
  <c r="N54" i="37" s="1"/>
  <c r="G54" i="47"/>
  <c r="I54" i="47" s="1"/>
  <c r="H52" i="47"/>
  <c r="K52" i="37" s="1"/>
  <c r="O52" i="37" s="1"/>
  <c r="G52" i="47"/>
  <c r="I52" i="47" s="1"/>
  <c r="F52" i="47"/>
  <c r="H51" i="47"/>
  <c r="K51" i="37" s="1"/>
  <c r="G51" i="47"/>
  <c r="F51" i="47"/>
  <c r="I51" i="47"/>
  <c r="F49" i="47"/>
  <c r="H49" i="47"/>
  <c r="K49" i="37" s="1"/>
  <c r="N49" i="37" s="1"/>
  <c r="G49" i="47"/>
  <c r="I49" i="47" s="1"/>
  <c r="H48" i="47"/>
  <c r="K48" i="37" s="1"/>
  <c r="G48" i="47"/>
  <c r="I48" i="47" s="1"/>
  <c r="F48" i="47"/>
  <c r="H47" i="47"/>
  <c r="K47" i="37" s="1"/>
  <c r="O47" i="37" s="1"/>
  <c r="G47" i="47"/>
  <c r="I47" i="47"/>
  <c r="F47" i="47"/>
  <c r="H46" i="47"/>
  <c r="K46" i="37" s="1"/>
  <c r="G46" i="47"/>
  <c r="F46" i="47"/>
  <c r="I46" i="47"/>
  <c r="F43" i="47"/>
  <c r="G43" i="47"/>
  <c r="H43" i="47"/>
  <c r="K43" i="37" s="1"/>
  <c r="O43" i="37" s="1"/>
  <c r="I43" i="47"/>
  <c r="I42" i="47"/>
  <c r="H42" i="47"/>
  <c r="K42" i="37" s="1"/>
  <c r="F42" i="47"/>
  <c r="G42" i="47"/>
  <c r="H40" i="47"/>
  <c r="K40" i="37" s="1"/>
  <c r="O40" i="37" s="1"/>
  <c r="F40" i="47"/>
  <c r="I40" i="47"/>
  <c r="G40" i="47"/>
  <c r="I38" i="47"/>
  <c r="G38" i="47"/>
  <c r="H38" i="47"/>
  <c r="K38" i="37" s="1"/>
  <c r="O38" i="37" s="1"/>
  <c r="F38" i="47"/>
  <c r="H36" i="47"/>
  <c r="K36" i="37" s="1"/>
  <c r="G36" i="47"/>
  <c r="I36" i="47" s="1"/>
  <c r="F36" i="47"/>
  <c r="G35" i="47"/>
  <c r="I35" i="47" s="1"/>
  <c r="F35" i="47"/>
  <c r="H35" i="47"/>
  <c r="K35" i="37" s="1"/>
  <c r="O35" i="37" s="1"/>
  <c r="I32" i="47"/>
  <c r="F32" i="47"/>
  <c r="H32" i="47"/>
  <c r="K32" i="37" s="1"/>
  <c r="N32" i="37" s="1"/>
  <c r="G32" i="47"/>
  <c r="G30" i="47"/>
  <c r="I30" i="47" s="1"/>
  <c r="F30" i="47"/>
  <c r="H30" i="47"/>
  <c r="K30" i="37" s="1"/>
  <c r="N30" i="37" s="1"/>
  <c r="G28" i="47"/>
  <c r="I28" i="47" s="1"/>
  <c r="H28" i="47"/>
  <c r="K28" i="37" s="1"/>
  <c r="F28" i="47"/>
  <c r="G24" i="47"/>
  <c r="I24" i="47" s="1"/>
  <c r="H24" i="47"/>
  <c r="K24" i="37" s="1"/>
  <c r="F24" i="47"/>
  <c r="H23" i="47"/>
  <c r="K23" i="37" s="1"/>
  <c r="G23" i="47"/>
  <c r="F23" i="47"/>
  <c r="I23" i="47"/>
  <c r="H37" i="47"/>
  <c r="K37" i="37" s="1"/>
  <c r="N37" i="37" s="1"/>
  <c r="F37" i="47"/>
  <c r="G37" i="47"/>
  <c r="I37" i="47" s="1"/>
  <c r="H33" i="47"/>
  <c r="K33" i="37" s="1"/>
  <c r="N33" i="37" s="1"/>
  <c r="F33" i="47"/>
  <c r="G33" i="47"/>
  <c r="I33" i="47" s="1"/>
  <c r="G21" i="47"/>
  <c r="I21" i="47" s="1"/>
  <c r="H21" i="47"/>
  <c r="K21" i="37" s="1"/>
  <c r="F21" i="47"/>
  <c r="K64" i="46"/>
  <c r="D13" i="47"/>
  <c r="N61" i="37"/>
  <c r="N43" i="37"/>
  <c r="N38" i="37"/>
  <c r="M35" i="3"/>
  <c r="J22" i="37"/>
  <c r="I22" i="37"/>
  <c r="H44" i="47"/>
  <c r="K44" i="37" s="1"/>
  <c r="O44" i="37" s="1"/>
  <c r="F44" i="47"/>
  <c r="G44" i="47"/>
  <c r="I44" i="47" s="1"/>
  <c r="O16" i="37"/>
  <c r="N16" i="37"/>
  <c r="H18" i="47"/>
  <c r="K18" i="37" s="1"/>
  <c r="F18" i="47"/>
  <c r="G18" i="47"/>
  <c r="I18" i="47" s="1"/>
  <c r="I26" i="37"/>
  <c r="J26" i="37"/>
  <c r="H45" i="47"/>
  <c r="K45" i="37" s="1"/>
  <c r="N45" i="37" s="1"/>
  <c r="G45" i="47"/>
  <c r="F45" i="47"/>
  <c r="I45" i="47"/>
  <c r="J21" i="37"/>
  <c r="I21" i="37"/>
  <c r="H31" i="47"/>
  <c r="K31" i="37" s="1"/>
  <c r="G31" i="47"/>
  <c r="F31" i="47"/>
  <c r="I31" i="47"/>
  <c r="G20" i="47"/>
  <c r="H20" i="47"/>
  <c r="K20" i="37" s="1"/>
  <c r="F20" i="47"/>
  <c r="I20" i="47"/>
  <c r="F22" i="47"/>
  <c r="H22" i="47"/>
  <c r="K22" i="37" s="1"/>
  <c r="G22" i="47"/>
  <c r="I22" i="47" s="1"/>
  <c r="F60" i="47"/>
  <c r="G60" i="47"/>
  <c r="I60" i="47" s="1"/>
  <c r="H60" i="47"/>
  <c r="K60" i="37" s="1"/>
  <c r="N60" i="37" s="1"/>
  <c r="G59" i="47"/>
  <c r="H59" i="47"/>
  <c r="K59" i="37" s="1"/>
  <c r="N59" i="37" s="1"/>
  <c r="I59" i="47"/>
  <c r="F59" i="47"/>
  <c r="G39" i="47"/>
  <c r="H39" i="47"/>
  <c r="K39" i="37" s="1"/>
  <c r="N39" i="37" s="1"/>
  <c r="F39" i="47"/>
  <c r="I39" i="47"/>
  <c r="G34" i="47"/>
  <c r="I34" i="47"/>
  <c r="F34" i="47"/>
  <c r="H34" i="47"/>
  <c r="K34" i="37" s="1"/>
  <c r="O34" i="37" s="1"/>
  <c r="H19" i="47"/>
  <c r="K19" i="37" s="1"/>
  <c r="F19" i="47"/>
  <c r="G19" i="47"/>
  <c r="I19" i="47" s="1"/>
  <c r="O62" i="37"/>
  <c r="N62" i="37"/>
  <c r="N55" i="37"/>
  <c r="O55" i="37"/>
  <c r="N51" i="37"/>
  <c r="O51" i="37"/>
  <c r="O48" i="37"/>
  <c r="N48" i="37"/>
  <c r="O46" i="37"/>
  <c r="N46" i="37"/>
  <c r="O36" i="37"/>
  <c r="N36" i="37"/>
  <c r="N31" i="37"/>
  <c r="O31" i="37"/>
  <c r="N58" i="37"/>
  <c r="O58" i="37"/>
  <c r="O42" i="37"/>
  <c r="N42" i="37"/>
  <c r="O60" i="37"/>
  <c r="N44" i="37"/>
  <c r="O39" i="37"/>
  <c r="O33" i="37"/>
  <c r="E64" i="46"/>
  <c r="J23" i="37"/>
  <c r="O23" i="37" s="1"/>
  <c r="E63" i="37" l="1"/>
  <c r="G18" i="37"/>
  <c r="I18" i="37" s="1"/>
  <c r="F63" i="37"/>
  <c r="J14" i="37"/>
  <c r="I14" i="37"/>
  <c r="O14" i="37" s="1"/>
  <c r="J29" i="37"/>
  <c r="O29" i="37" s="1"/>
  <c r="I29" i="37"/>
  <c r="G17" i="37"/>
  <c r="I15" i="37"/>
  <c r="O15" i="37" s="1"/>
  <c r="J15" i="37"/>
  <c r="N19" i="37"/>
  <c r="O19" i="37"/>
  <c r="O20" i="37"/>
  <c r="N20" i="37"/>
  <c r="O21" i="37"/>
  <c r="N21" i="37"/>
  <c r="O22" i="37"/>
  <c r="N22" i="37"/>
  <c r="N28" i="37"/>
  <c r="O28" i="37"/>
  <c r="N57" i="37"/>
  <c r="O57" i="37"/>
  <c r="N25" i="37"/>
  <c r="O25" i="37"/>
  <c r="O32" i="37"/>
  <c r="O37" i="37"/>
  <c r="N40" i="37"/>
  <c r="O45" i="37"/>
  <c r="N47" i="37"/>
  <c r="O49" i="37"/>
  <c r="N52" i="37"/>
  <c r="O54" i="37"/>
  <c r="N56" i="37"/>
  <c r="O59" i="37"/>
  <c r="O30" i="37"/>
  <c r="N23" i="37"/>
  <c r="N14" i="37"/>
  <c r="N26" i="37"/>
  <c r="O26" i="37"/>
  <c r="F13" i="47"/>
  <c r="F63" i="47" s="1"/>
  <c r="D63" i="47"/>
  <c r="G13" i="47"/>
  <c r="G63" i="47" s="1"/>
  <c r="H13" i="47"/>
  <c r="O24" i="37"/>
  <c r="N24" i="37"/>
  <c r="N53" i="37"/>
  <c r="O53" i="37"/>
  <c r="N15" i="37"/>
  <c r="O41" i="37"/>
  <c r="N41" i="37"/>
  <c r="N27" i="37"/>
  <c r="O27" i="37"/>
  <c r="N34" i="37"/>
  <c r="N35" i="37"/>
  <c r="J18" i="37" l="1"/>
  <c r="O18" i="37" s="1"/>
  <c r="J17" i="37"/>
  <c r="I17" i="37"/>
  <c r="N29" i="37"/>
  <c r="G63" i="37"/>
  <c r="I13" i="47"/>
  <c r="I63" i="47" s="1"/>
  <c r="H63" i="47"/>
  <c r="K13" i="37"/>
  <c r="N18" i="37" l="1"/>
  <c r="J63" i="37"/>
  <c r="N17" i="37"/>
  <c r="O17" i="37"/>
  <c r="I63" i="37"/>
  <c r="N13" i="37"/>
  <c r="O13" i="37"/>
  <c r="O63" i="37" s="1"/>
  <c r="K63" i="37"/>
  <c r="N63" i="37" l="1"/>
</calcChain>
</file>

<file path=xl/sharedStrings.xml><?xml version="1.0" encoding="utf-8"?>
<sst xmlns="http://schemas.openxmlformats.org/spreadsheetml/2006/main" count="3376" uniqueCount="615">
  <si>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</si>
  <si>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</si>
  <si>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</si>
  <si>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</si>
  <si>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</si>
  <si>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</si>
  <si>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</si>
  <si>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</si>
  <si>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</si>
  <si>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</si>
  <si>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</si>
  <si>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</si>
  <si>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</si>
  <si>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</si>
  <si>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</si>
  <si>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</si>
  <si>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TRƯỜNG CAO ĐẲNG KỸ THUẬT LÝ TỰ TRỌNG</t>
  </si>
  <si>
    <t>ỦY BAN NHÂN DÂN TP.HCM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</si>
  <si>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</si>
  <si>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</si>
  <si>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</si>
  <si>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</si>
  <si>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</si>
  <si>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</si>
  <si>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</si>
  <si>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</si>
  <si>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</si>
  <si>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</si>
  <si>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GHI CHÚ</t>
  </si>
  <si>
    <t>Họ và Tên</t>
  </si>
  <si>
    <t>TỔNG CỘNG</t>
  </si>
  <si>
    <t>BẢNG TỔNG KẾT KHỐI LƯỢNG CÔNG TÁC 
" HOẠT ĐỘNG CHUYÊN MÔN VÀ CÁC NHIỆM VỤ KHÁC" CỦA GIÁO VIÊN - GIẢNG VIÊN</t>
  </si>
  <si>
    <t>Chuẩn giờ thực hiện quy định 
cả năm</t>
  </si>
  <si>
    <t>Tổng số giờ thực hiện thừa</t>
  </si>
  <si>
    <t>Tổng số giờ thực hiện thiếu</t>
  </si>
  <si>
    <t xml:space="preserve">Tổng số tiết 
quy đổi 
thừa </t>
  </si>
  <si>
    <t>Tổng số tiết 
quy đổi 
thiếu</t>
  </si>
  <si>
    <t>TRƯỞNG PHÒNG ĐÀO TẠO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</si>
  <si>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</si>
  <si>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</si>
  <si>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r>
      <t xml:space="preserve"> KHOA : </t>
    </r>
    <r>
      <rPr>
        <sz val="16"/>
        <rFont val="Times New Roman"/>
        <family val="1"/>
      </rPr>
      <t>……………………………………………………………………………………...</t>
    </r>
    <r>
      <rPr>
        <b/>
        <sz val="16"/>
        <rFont val="Times New Roman"/>
        <family val="1"/>
      </rPr>
      <t xml:space="preserve">                                                        </t>
    </r>
  </si>
  <si>
    <t>NĂM HỌC 2013 - 2014</t>
  </si>
  <si>
    <t>Tp. HCM, ngày ……. tháng …... năm 2014</t>
  </si>
  <si>
    <t>Tổng số giờ thực hiện
cả năm</t>
  </si>
  <si>
    <t>Mẫu  B2</t>
  </si>
  <si>
    <t>BẢNG TỔNG HỢP CÁC MỤC KHỐI LƯỢNG CÔNG TÁC 
" HOẠT ĐỘNG CHUYÊN MÔN VÀ CÁC NHIỆM VỤ KHÁC" CỦA GIÁO VIÊN - GIẢNG VIÊN</t>
  </si>
  <si>
    <t>Mẫu  B3</t>
  </si>
  <si>
    <t>Cột (3): chuyển số liệu từ bảng B1.1</t>
  </si>
  <si>
    <t>Cột (4): chuyển số liệu từ bảng B1.2</t>
  </si>
  <si>
    <t>Cột (5): chuyển số liệu từ bảng B1.3.1 và B1.3.2</t>
  </si>
  <si>
    <t>Cột (6): chuyển số liệu từ bảng B1.4</t>
  </si>
  <si>
    <t>Cột (7): chuyển số liệu từ bảng B1.5</t>
  </si>
  <si>
    <t>Cột (8): chuyển số liệu từ bảng B1.6</t>
  </si>
  <si>
    <t>Cột (9): chuyển số liệu từ bảng B1.7</t>
  </si>
  <si>
    <t>NGUYỄN NGỌC</t>
  </si>
  <si>
    <t>NHẬP</t>
  </si>
  <si>
    <t>TRẦN VĂN</t>
  </si>
  <si>
    <t>CHÍNH</t>
  </si>
  <si>
    <t>VÕ ĐẮC</t>
  </si>
  <si>
    <t>XÁC</t>
  </si>
  <si>
    <t>LÊ HỒNG</t>
  </si>
  <si>
    <t>THANH</t>
  </si>
  <si>
    <t>HOÀNG CÔNG</t>
  </si>
  <si>
    <t>TOÁN</t>
  </si>
  <si>
    <t>TRƯƠNG THỊ</t>
  </si>
  <si>
    <t>NHANH</t>
  </si>
  <si>
    <r>
      <t>Cột (3) : chuyển số liệu từ cột (10)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bảng B2</t>
    </r>
  </si>
  <si>
    <t>Mẫu B1. 1</t>
  </si>
  <si>
    <t>ỦY  BAN NHÂN DÂN TP.HCM</t>
  </si>
  <si>
    <t>BẢNG TỔNG HỢP NGHE THỜI SỰ HỌC TẬP CHÍNH TRỊ VÀ AN NINH QUỐC PHÒNG</t>
  </si>
  <si>
    <t>KHOA: ……………………………………..</t>
  </si>
  <si>
    <t>HỌ VÀ TÊN GIÁO VIÊN</t>
  </si>
  <si>
    <t>THỜI GIAN THAM DỰ</t>
  </si>
  <si>
    <t>TỔNG
SỐ GIỜ 
ĐƯỢC TÍNH</t>
  </si>
  <si>
    <t>GHI
CHÚ</t>
  </si>
  <si>
    <t>X</t>
  </si>
  <si>
    <t>Tp.HCM, Ngày      tháng      năm 2014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</si>
  <si>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</si>
  <si>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</si>
  <si>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</si>
  <si>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</si>
  <si>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</si>
  <si>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</si>
  <si>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</si>
  <si>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</si>
  <si>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</si>
  <si>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</si>
  <si>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</si>
  <si>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</si>
  <si>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</si>
  <si>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</si>
  <si>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</si>
  <si>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</si>
  <si>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</si>
  <si>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</si>
  <si>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</si>
  <si>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</si>
  <si>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</si>
  <si>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</si>
  <si>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</si>
  <si>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TP.HCM, Ngày      tháng      năm 2014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</si>
  <si>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</si>
  <si>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</si>
  <si>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</si>
  <si>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</si>
  <si>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</si>
  <si>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</si>
  <si>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</si>
  <si>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</si>
  <si>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</si>
  <si>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</si>
  <si>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</si>
  <si>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</si>
  <si>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</si>
  <si>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</si>
  <si>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</si>
  <si>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</si>
  <si>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</si>
  <si>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</si>
  <si>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</si>
  <si>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</si>
  <si>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</si>
  <si>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</si>
  <si>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t>Tp.HCM, ngày      tháng      năm 2014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</si>
  <si>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</si>
  <si>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</si>
  <si>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</si>
  <si>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</si>
  <si>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</si>
  <si>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 xml:space="preserve">Số GV 
được  kiểm
tra, chấm điểm
của tổ </t>
  </si>
  <si>
    <t>Số giờ
được tính</t>
  </si>
  <si>
    <t>Tổng 
số giờ được tính</t>
  </si>
  <si>
    <t>1/ Tính theo thông báo số 134/TB-LTT  ngày 24/02/2014.</t>
  </si>
  <si>
    <t xml:space="preserve">    Cột (6) = (cột (5) x 4) / cột 4</t>
  </si>
  <si>
    <r>
      <t xml:space="preserve">2/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 theo tổ.</t>
    </r>
  </si>
  <si>
    <t>Mẫu B1. 7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</si>
  <si>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</si>
  <si>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</si>
  <si>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</si>
  <si>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</si>
  <si>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</si>
  <si>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Mẫu  A1</t>
  </si>
  <si>
    <t>TRƯỜNG CĐ KỸ THUẬT LÝ TỰ TRỌNG</t>
  </si>
  <si>
    <t>BẢNG KÊ KHỐI LƯỢNG CÔNG TÁC GIẢNG DẠY CỦA GIÁO VIÊN - GIẢNG VIÊN</t>
  </si>
  <si>
    <t>TRONG HỌC KỲ 1 - NĂM HỌC 2013 - 2014</t>
  </si>
  <si>
    <t>(Đơn vị tính : tiết)</t>
  </si>
  <si>
    <t>Từ
ngày …….
tháng …..
đến
ngày …….
tháng …..</t>
  </si>
  <si>
    <t>Số
tuần
thực
dạy</t>
  </si>
  <si>
    <t>Môn dạy</t>
  </si>
  <si>
    <t>Lớp
dạy</t>
  </si>
  <si>
    <t>Thực hiện</t>
  </si>
  <si>
    <t>Thực Giảng dạy</t>
  </si>
  <si>
    <t>Kiêm
nhiệm</t>
  </si>
  <si>
    <t xml:space="preserve">Khối lượng công tác cộng thêm </t>
  </si>
  <si>
    <t>Tổng
thực hiện</t>
  </si>
  <si>
    <t>Chưa nhân
hệ số</t>
  </si>
  <si>
    <t>Tổng 
hệ số</t>
  </si>
  <si>
    <t>Quy đổi và đã nhân
hệ số</t>
  </si>
  <si>
    <t>LT</t>
  </si>
  <si>
    <t>TH</t>
  </si>
  <si>
    <t>(12)</t>
  </si>
  <si>
    <t>(13)</t>
  </si>
  <si>
    <t>(14)</t>
  </si>
  <si>
    <t>TỔNG CỘNG (theo tiết)</t>
  </si>
  <si>
    <t>CÁCH TÍNH:</t>
  </si>
  <si>
    <t>Cột (6), (7): Nhập đúng số tiết thực dạy</t>
  </si>
  <si>
    <t>Cột (12): Khối lượng công tác cộng thêm (nếu có) theo điều 16 Quy định 1863.</t>
  </si>
  <si>
    <t>Ngày ……. tháng …... năm 2014</t>
  </si>
  <si>
    <t>TRƯỞNG TỔ</t>
  </si>
  <si>
    <t>GV</t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</si>
  <si>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 …………………………</t>
    </r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</si>
  <si>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 ………………………….</t>
    </r>
  </si>
  <si>
    <t>Mẫu  A3</t>
  </si>
  <si>
    <t>COÄNG HOØA XAÕ HOÄI CHUÛ NGHÓA VIEÄT NAM</t>
  </si>
  <si>
    <t>Ñoäc laäp - Töï do - Haïnh phuùc</t>
  </si>
  <si>
    <t>BẢNG TỔNG KẾT KHỐI LƯỢNG CÔNG TÁC GIÁO VIÊN - GIẢNG VIÊN</t>
  </si>
  <si>
    <t>(Riêng đối với khoa Khoa học cơ bản và khoa Lý luận chính trị thực hiện theo Tổ bộ môn)</t>
  </si>
  <si>
    <t>Thực hiện trong năm học</t>
  </si>
  <si>
    <t>Số tiết chuẩn
giảng dạy
cả
năm</t>
  </si>
  <si>
    <t xml:space="preserve">Tổng số tiết giảng dạy
thừa </t>
  </si>
  <si>
    <t>Tổng số tiết giảng dạy
thiếu</t>
  </si>
  <si>
    <t>Tổng số tiết khối lượng "Hoạt động chuyên môn và khối lượng khác" thừa</t>
  </si>
  <si>
    <t>Tổng 
số tiết NCKH thừa</t>
  </si>
  <si>
    <t>Tổng 
số tiết NCKH thiếu</t>
  </si>
  <si>
    <t>Tổng 
số tiết vượt giờ</t>
  </si>
  <si>
    <t>Tổng 
số tiết thiếu</t>
  </si>
  <si>
    <t>Thực giảng dạy đã nhân hệ số</t>
  </si>
  <si>
    <t>Kiêm nhiệm</t>
  </si>
  <si>
    <t>Khối lượng công tác cộng thêm</t>
  </si>
  <si>
    <t>Tổng 
thực hiện</t>
  </si>
  <si>
    <t>Cột (8) hoặc cột (9) = cột (6) - cột (7).</t>
  </si>
  <si>
    <t>Cột (10)  = cột (7) mẫu B3</t>
  </si>
  <si>
    <t xml:space="preserve">                       Cột (13) hoặc cột (14) = cột (8)- cột (9)+ cột (10)+ cột (11) - cột (12).</t>
  </si>
  <si>
    <t>Ngày        tháng       năm 2014</t>
  </si>
  <si>
    <t>TRƯỞNG P. KHCN&amp;QHQT</t>
  </si>
  <si>
    <t>TRƯỞNG P. TC-HC-TH</t>
  </si>
  <si>
    <r>
      <t>Cách tính</t>
    </r>
    <r>
      <rPr>
        <sz val="12"/>
        <rFont val="Times New Roman"/>
        <family val="1"/>
      </rPr>
      <t>:  Cột (6) = cột (3) + cột (4) + cột (5).</t>
    </r>
  </si>
  <si>
    <t>Mẫu  A2</t>
  </si>
  <si>
    <t>- Trong các bảng tổng hợp mẫu A3 &amp; các mẫu B: thứ tự tên GV giữa các bảng phải giống nhau.</t>
  </si>
  <si>
    <t>HƯỚNG DẪN CHUNG CHO BỘ BIỂU MẪU TÍNH KHỐI LƯỢNG GIÁO VIÊN- GIẢNG VIÊN</t>
  </si>
  <si>
    <t>I. YÊU CẦU BẮT BUỘC</t>
  </si>
  <si>
    <t>II. BỘ MẪU A</t>
  </si>
  <si>
    <t>III. BỘ MẪU B</t>
  </si>
  <si>
    <t xml:space="preserve">  - GV (hoặc Khoa) nhập dữ liệu ở các cột (1), (2), (3), (4), (5), (6), (7), (8), (9), (11), (12) và cột (14) nếu có.</t>
  </si>
  <si>
    <t>+ Mẫu A3: Bảng tổng kết khối lượng công tác Giáo viên - Giảng viên theo Khoa</t>
  </si>
  <si>
    <t>+ Mẫu A1 &amp; A2 : Bảng kê khối lượng công tác giảng dạy của cá nhân Giáo viên - Giảng viên theo từng học kỳ</t>
  </si>
  <si>
    <t xml:space="preserve">  -  Khoa  nhập dữ liệu ở các cột (1), (2), (3), (4), (5), (7), (11), (12) .</t>
  </si>
  <si>
    <t xml:space="preserve">  - Không nhập số liệu ở các cột (6), (8), (9), (10), (13), (14).Vì đây là cột công thức đã được cài sẵn.</t>
  </si>
  <si>
    <t xml:space="preserve">  - Nếu GV vắng buổi nào thì không chấm công buổi đó (không có dấu x). </t>
  </si>
  <si>
    <t xml:space="preserve">  - Cột " Tổng số giờ được tính" : không nhập số liệu vì đây là cột công thức đã được cài sẵn.</t>
  </si>
  <si>
    <t>+ Mẫu  B1.3.2</t>
  </si>
  <si>
    <t>+ Mẫu B1.5</t>
  </si>
  <si>
    <t xml:space="preserve">  - Khoa nhập dữ liệu ở các cột (1), (2), (3), (5) và cột (8) nếu có.</t>
  </si>
  <si>
    <t xml:space="preserve">  - Không nhập số liệu ở các cột (4), (6), (7). Vì đây là cột công thức đã được cài sẵn.</t>
  </si>
  <si>
    <t>+ Mẫu B1.6</t>
  </si>
  <si>
    <t xml:space="preserve">  - Mẫu B1.6: Không nhập số liệu ở các cột (6) &amp; (7). Vì đây là cột công thức đã được cài sẵn.</t>
  </si>
  <si>
    <t xml:space="preserve">  - Khoa nhập dữ liệu ở các cột (1), (2), (3), (4), (5)  và cột (8) nếu có.</t>
  </si>
  <si>
    <t>+ Mẫu B1.7</t>
  </si>
  <si>
    <t xml:space="preserve">  - Không nhập số liệu ở cột Tổng số giờ được tính . Vì đây là cột công thức đã được cài sẵn.</t>
  </si>
  <si>
    <t>+ Mẫu B2</t>
  </si>
  <si>
    <t xml:space="preserve">  - Không nhập số liệu ở  các cột (3), (4), (6), (7), (10). Vì đây là cột công thức đã được cài sẵn.</t>
  </si>
  <si>
    <t xml:space="preserve">  - Khoa Nhập dữ liệu ở các cột (1), (2), (4) và cột (9) nếu có.</t>
  </si>
  <si>
    <t xml:space="preserve">  - Không nhập số liệu ở  các cột (3), (5), (6), (7), (8). Vì đây là cột công thức đã được cài sẵn.</t>
  </si>
  <si>
    <t>- Các dữ liệu của bộ biểu mẫu phải được ghép lại thành 1 file excel duy nhất, trong đó từng sheet là một mẫu tính khác nhau.</t>
  </si>
  <si>
    <t>Giảng viên</t>
  </si>
  <si>
    <t>Giảng viên chính</t>
  </si>
  <si>
    <t>"</t>
  </si>
  <si>
    <t>Cột (8), (9): Tổng hệ số = 1+ (Hệ số thứ nhất - 1 + Hệ số thứ hai - 1 + … -1), không kể hệ số quy đổi TH sang tiết chuẩn</t>
  </si>
  <si>
    <t>TRONG HỌC KỲ 2 - NĂM HỌC 2013 - 2014</t>
  </si>
  <si>
    <t xml:space="preserve">  - Cột (8), (9): Tổng hệ số = 1+ (Hệ số thứ nhất -1 + Hệ số thứ hai - 1 + … -1), không kể hệ số quy đổi TH sang tiết chuẩn.</t>
  </si>
  <si>
    <t xml:space="preserve">  - Không nhập số liệu ở  Cột (10) và  Cột (13). Vì đây là cột công thức đã được cài sẵn.</t>
  </si>
  <si>
    <t>+ Mẫu B1.1, B1.2, B1.3.1, B1.4</t>
  </si>
  <si>
    <t xml:space="preserve">  - Khoa nhập dữ liệu ở  các cột (1), (2), (5), (8), (9) và cột (11) nếu có.</t>
  </si>
  <si>
    <t xml:space="preserve">+ Mẫu B3: </t>
  </si>
  <si>
    <t>11CĐ Ô4</t>
  </si>
  <si>
    <t>11CĐ Ô4 (N1)</t>
  </si>
  <si>
    <t>Thực tập điện ô tô 2</t>
  </si>
  <si>
    <t>11CĐ Ô4 (N2)</t>
  </si>
  <si>
    <t xml:space="preserve"> Thực tập điện ô tô 2</t>
  </si>
  <si>
    <t>11CĐ Ô1 (N1)</t>
  </si>
  <si>
    <t>11CĐ Ô5 (N1)</t>
  </si>
  <si>
    <t>11CĐ Ô7 (N1)</t>
  </si>
  <si>
    <t>Động Lực</t>
  </si>
  <si>
    <t>Điện Ô tô</t>
  </si>
  <si>
    <t>Động Cơ Dầu</t>
  </si>
  <si>
    <t>11CĐ Ô3 (N1)</t>
  </si>
  <si>
    <t>Thực tập động cơ xăng</t>
  </si>
  <si>
    <t>11CĐ Ô3 (N2)</t>
  </si>
  <si>
    <t>Ô tô 1</t>
  </si>
  <si>
    <t>Ô tô 2</t>
  </si>
  <si>
    <t xml:space="preserve">11CĐ Ô5 </t>
  </si>
  <si>
    <r>
      <t xml:space="preserve">          KHOA : </t>
    </r>
    <r>
      <rPr>
        <sz val="15"/>
        <rFont val="Times New Roman"/>
        <family val="1"/>
      </rPr>
      <t>…</t>
    </r>
    <r>
      <rPr>
        <b/>
        <sz val="15"/>
        <rFont val="Times New Roman"/>
        <family val="1"/>
      </rPr>
      <t>Động Lực</t>
    </r>
    <r>
      <rPr>
        <sz val="15"/>
        <rFont val="Times New Roman"/>
        <family val="1"/>
      </rPr>
      <t>……………………………..</t>
    </r>
    <r>
      <rPr>
        <b/>
        <sz val="15"/>
        <rFont val="Times New Roman"/>
        <family val="1"/>
      </rPr>
      <t xml:space="preserve">                                                        </t>
    </r>
  </si>
  <si>
    <t>Thực tập động cơ diesel</t>
  </si>
  <si>
    <t>11CĐ Ô5 (N2)</t>
  </si>
  <si>
    <t>12LT Ô</t>
  </si>
  <si>
    <t>Lý thuyết động cơ diesel</t>
  </si>
  <si>
    <t>Động Cơ Xăng</t>
  </si>
  <si>
    <t>12TC Ô</t>
  </si>
  <si>
    <t>12TC Ô (N2)</t>
  </si>
  <si>
    <t xml:space="preserve">Thực tập động cơ 1 </t>
  </si>
  <si>
    <t>12CĐ Ô2</t>
  </si>
  <si>
    <t>Thực tập kết cấu ô tô</t>
  </si>
  <si>
    <t>11CĐ Ô3</t>
  </si>
  <si>
    <t>Kỹ thuật điện</t>
  </si>
  <si>
    <t>12CĐ Ô1</t>
  </si>
  <si>
    <t>13TC Ô1</t>
  </si>
  <si>
    <t>13TC Ô2</t>
  </si>
  <si>
    <t>Kỹ thuật điện tử</t>
  </si>
  <si>
    <t>Động cơ dầu</t>
  </si>
  <si>
    <t>11CĐ Ô7 (N2)</t>
  </si>
  <si>
    <t>11CĐ Ô2</t>
  </si>
  <si>
    <t>11CĐ Ô2 (N2)</t>
  </si>
  <si>
    <t>11CĐ Ô2 (N1)</t>
  </si>
  <si>
    <t>Gầm</t>
  </si>
  <si>
    <t>Thực tập ô tô 2</t>
  </si>
  <si>
    <t xml:space="preserve">11CĐ Ô2 </t>
  </si>
  <si>
    <t>Kết cấu ô tô</t>
  </si>
  <si>
    <t>Động cơ xăng</t>
  </si>
  <si>
    <t>Thủy lực và máy thủy lực</t>
  </si>
  <si>
    <t>Kỹ thuật nhiệt</t>
  </si>
  <si>
    <t>11CĐ Ô1</t>
  </si>
  <si>
    <t>11CĐ Ô6 (N2)</t>
  </si>
  <si>
    <t>11CĐ Ô5</t>
  </si>
  <si>
    <t>11CD Ô7</t>
  </si>
  <si>
    <t>11CĐ Ô1 (N10</t>
  </si>
  <si>
    <t>11CĐ Ô1 (N2)</t>
  </si>
  <si>
    <t>11CĐ Ô6 (N1)</t>
  </si>
  <si>
    <t>Thực tập điện ô tô</t>
  </si>
  <si>
    <t>13CĐ Ô3</t>
  </si>
  <si>
    <t>13CĐ Ô4</t>
  </si>
  <si>
    <t>13CĐ Ô5</t>
  </si>
  <si>
    <t>Ô tô sử dụng năng lương mới</t>
  </si>
  <si>
    <t>Kiểm định và chẩn đoán kỹ thuật ô tô</t>
  </si>
  <si>
    <t xml:space="preserve">Nguyễn Ngọc </t>
  </si>
  <si>
    <t>Phương</t>
  </si>
  <si>
    <t xml:space="preserve">Võ Đắc </t>
  </si>
  <si>
    <t>Thịnh</t>
  </si>
  <si>
    <t>11CĐ Ô7</t>
  </si>
  <si>
    <t>Lý thuyết ô tô</t>
  </si>
  <si>
    <t xml:space="preserve">Thực tập ô tô </t>
  </si>
  <si>
    <t>Đồ án kết cấu ô tô</t>
  </si>
  <si>
    <t>Điện ô tô</t>
  </si>
  <si>
    <t xml:space="preserve"> </t>
  </si>
  <si>
    <t>13/1/2014-5/4/2014</t>
  </si>
  <si>
    <t>13/1/2013-5/4/2014</t>
  </si>
  <si>
    <t>10/3/2013-26/4/2014</t>
  </si>
  <si>
    <t>10/2/2014-24/5/2014</t>
  </si>
  <si>
    <t>31/4/2014-26/7/2014</t>
  </si>
  <si>
    <t>31/4/2014-2/7/2014</t>
  </si>
  <si>
    <t>10/2/201424/5/2014</t>
  </si>
  <si>
    <t>Nguyễn Hữu</t>
  </si>
  <si>
    <t>Nguyễn Thành</t>
  </si>
  <si>
    <t>Nguyễn Minh</t>
  </si>
  <si>
    <t xml:space="preserve">Đặng Thái </t>
  </si>
  <si>
    <t>Sơn</t>
  </si>
  <si>
    <t xml:space="preserve">Triệu Phú </t>
  </si>
  <si>
    <t>Nguyên</t>
  </si>
  <si>
    <t xml:space="preserve">Nguyễn Thanh </t>
  </si>
  <si>
    <t>Bình</t>
  </si>
  <si>
    <t xml:space="preserve">Trần Quốc </t>
  </si>
  <si>
    <t>Duy</t>
  </si>
  <si>
    <t xml:space="preserve">Kiều Trung </t>
  </si>
  <si>
    <t>Tín</t>
  </si>
  <si>
    <t xml:space="preserve">Hồ Văn </t>
  </si>
  <si>
    <t>Hóa</t>
  </si>
  <si>
    <t xml:space="preserve">Phạm Nguyễn Đức </t>
  </si>
  <si>
    <t>Trung</t>
  </si>
  <si>
    <t>Hùng</t>
  </si>
  <si>
    <t>Tổ trưởng</t>
  </si>
  <si>
    <t>GVCN lớp 12CĐ Ô1</t>
  </si>
  <si>
    <t>GVCN lớp 13TC Ô1</t>
  </si>
  <si>
    <t>GVCN lớp 11CĐ Ô2</t>
  </si>
  <si>
    <t>GVCN lớp  12LT Ô</t>
  </si>
  <si>
    <t>Trưởng khoa</t>
  </si>
  <si>
    <t>Phó khoa</t>
  </si>
  <si>
    <t>GVCN lớp 11CĐ Ô7</t>
  </si>
  <si>
    <t>GVCN lớp 12CĐ Ô2</t>
  </si>
  <si>
    <t>GVCN lớp 13CĐ Ô2</t>
  </si>
  <si>
    <t xml:space="preserve"> GVCN lớp 13TC Ô2</t>
  </si>
  <si>
    <r>
      <t>Họ và tên giáo viên</t>
    </r>
    <r>
      <rPr>
        <sz val="12"/>
        <rFont val="Times New Roman"/>
        <family val="1"/>
      </rPr>
      <t xml:space="preserve"> : </t>
    </r>
  </si>
  <si>
    <r>
      <t>Họ và tên giáo viên</t>
    </r>
    <r>
      <rPr>
        <sz val="12"/>
        <rFont val="Times New Roman"/>
        <family val="1"/>
      </rPr>
      <t xml:space="preserve"> :</t>
    </r>
  </si>
  <si>
    <t>Thầy Q.Bảo dạy thay tôi 5 tiết</t>
  </si>
  <si>
    <t>Thầy P.Bảo dạy thay tôi 5 tiết</t>
  </si>
  <si>
    <t>Thầy Q.Bảo dạy thay tôi 6 tiết</t>
  </si>
  <si>
    <t>11CĐ Ô6</t>
  </si>
  <si>
    <t>Nguyễn Ngọc</t>
  </si>
  <si>
    <t xml:space="preserve">Nguyễn </t>
  </si>
  <si>
    <t>Anh Tuấn</t>
  </si>
  <si>
    <t>Võ Đắc</t>
  </si>
  <si>
    <t>Nguyễn</t>
  </si>
  <si>
    <t xml:space="preserve"> Nguyễn </t>
  </si>
  <si>
    <t xml:space="preserve">Nguyễn Minh </t>
  </si>
  <si>
    <t>Thái</t>
  </si>
  <si>
    <t xml:space="preserve">Hà </t>
  </si>
  <si>
    <t>Quốc Bảo</t>
  </si>
  <si>
    <t xml:space="preserve"> Hồ Văn </t>
  </si>
  <si>
    <t xml:space="preserve"> Kiều Trung </t>
  </si>
  <si>
    <t xml:space="preserve">Trần </t>
  </si>
  <si>
    <t>Minh Tuấn</t>
  </si>
  <si>
    <t>Phạm Nguyễn Đức</t>
  </si>
  <si>
    <t xml:space="preserve"> Đặng Thái </t>
  </si>
  <si>
    <t xml:space="preserve"> Triệu Phú</t>
  </si>
  <si>
    <t xml:space="preserve"> Phan Anh </t>
  </si>
  <si>
    <t>Tuấn Kiệt</t>
  </si>
  <si>
    <t xml:space="preserve">Phan Anh  </t>
  </si>
  <si>
    <t xml:space="preserve"> Trần  </t>
  </si>
  <si>
    <t xml:space="preserve">Nguyễn Thái </t>
  </si>
  <si>
    <t xml:space="preserve">Hoàng </t>
  </si>
  <si>
    <t>Phúc Bảo</t>
  </si>
  <si>
    <t xml:space="preserve">Hoàng  </t>
  </si>
  <si>
    <t xml:space="preserve">Hà  </t>
  </si>
  <si>
    <t xml:space="preserve">Phan Anh </t>
  </si>
  <si>
    <t xml:space="preserve"> Triệu Phú </t>
  </si>
  <si>
    <t xml:space="preserve">Nguyễn Hữu </t>
  </si>
  <si>
    <t>Mạnh</t>
  </si>
  <si>
    <t xml:space="preserve">Nguyễn Thành </t>
  </si>
  <si>
    <t>Đức</t>
  </si>
  <si>
    <t>13CĐ Ô2</t>
  </si>
  <si>
    <t>Thấy Hóa dạy thay tôi 6 tiết ngày 16/9</t>
  </si>
  <si>
    <t>Thầy Hóa dạy thay tôi 4 tiết ngày 8/5</t>
  </si>
  <si>
    <t>Dạy thay thầy Thịnh ngày 30/10/2013</t>
  </si>
  <si>
    <t>Dạy thay thầy Mạnh ngày 16/9</t>
  </si>
  <si>
    <t>Dạy thay thầy Mạnh ngày 16/9/2013</t>
  </si>
  <si>
    <t xml:space="preserve"> Ô tô 1</t>
  </si>
  <si>
    <t>Dạy thay thầy Mạnh ngày 17/9</t>
  </si>
  <si>
    <t>TTĐ Ô TÔ 2</t>
  </si>
  <si>
    <t>11CĐ Ô1 N1</t>
  </si>
  <si>
    <t>TT Ô TÔ 2</t>
  </si>
  <si>
    <t>Dạy thay thầy Mạnh ngày 28/3</t>
  </si>
  <si>
    <t>Dạy thay thầy Mạnh ngày 29/3</t>
  </si>
  <si>
    <t>x</t>
  </si>
  <si>
    <t>12TC Ô(N2)</t>
  </si>
  <si>
    <t>11CĐ Ô3(N2)</t>
  </si>
  <si>
    <t>Bảo dưỡng KT sửa chữa ô tô</t>
  </si>
  <si>
    <t>Các thiết bị CĐ, KĐ ô tô</t>
  </si>
  <si>
    <t>9/9-21/12/2013</t>
  </si>
  <si>
    <t>23/9-22/02/2014</t>
  </si>
  <si>
    <t>14/10-22/2/2014</t>
  </si>
  <si>
    <t>HT điện và điện tử ô tô</t>
  </si>
  <si>
    <t>Dạy thay thầy Phương ngày 21/10</t>
  </si>
  <si>
    <t>Dạy thay thầy Phương ngày 22/10</t>
  </si>
  <si>
    <t>Thầy Đức dạy thay 5 tiết ngày 13/9</t>
  </si>
  <si>
    <t>Kết cấu ĐCĐT</t>
  </si>
  <si>
    <t>14/10-21/12/2013</t>
  </si>
  <si>
    <t>14/10-15/3/2014</t>
  </si>
  <si>
    <t>TT động cơ xăng</t>
  </si>
  <si>
    <t>HT điện và điện tử ô tô 1</t>
  </si>
  <si>
    <t>Dạy thay thầy A.Tuấn ngày 24/10</t>
  </si>
  <si>
    <t xml:space="preserve">Dạy thay thầy A.Tuấn ngày 24/11 </t>
  </si>
  <si>
    <t>Dạy thay thầy Trung ngày 24/12</t>
  </si>
  <si>
    <t>PP nghiên cứu khoa học</t>
  </si>
  <si>
    <t>Thầy Trung dạy thay 2 tiết ngày 21/10</t>
  </si>
  <si>
    <t>Thầy Trung dạy thay 3 tiết ngày 22/10</t>
  </si>
  <si>
    <t>Thầy Kiệt dạy thay 2 tiết ngày 23/10</t>
  </si>
  <si>
    <t>14/10-23/11/2013</t>
  </si>
  <si>
    <t>14/10-22/2/2013</t>
  </si>
  <si>
    <t>Thầy Hóa dạy thay 2 tiết ngày 30/10</t>
  </si>
  <si>
    <t>Thầy Hóa dạy thay 3 tiết ngày 30/10</t>
  </si>
  <si>
    <t>23/9-22/12/2014</t>
  </si>
  <si>
    <t>14/10-15/2/2013</t>
  </si>
  <si>
    <t>TT kỹ thuật lái xe</t>
  </si>
  <si>
    <t>TT điện ô tô 2</t>
  </si>
  <si>
    <t>TT động cơ 1</t>
  </si>
  <si>
    <t>13/2-5/4/2014</t>
  </si>
  <si>
    <t>10/3-19/4/2014</t>
  </si>
  <si>
    <t>TT đcơ xăng</t>
  </si>
  <si>
    <t>TT đcơ đốt trong</t>
  </si>
  <si>
    <t>23/9-14/12/2013</t>
  </si>
  <si>
    <t>NGUYỄN NGỌC PHƯƠNG</t>
  </si>
  <si>
    <t>TRIỆU PHÚ NGUYÊN</t>
  </si>
  <si>
    <t xml:space="preserve">           HOÀNG PHÚC BẢO</t>
  </si>
  <si>
    <t>TT điện ô tô 1</t>
  </si>
  <si>
    <t>11CĐ Ô2(N1)</t>
  </si>
  <si>
    <t>11CĐ Ô5(N2)</t>
  </si>
  <si>
    <t>11CĐ Ô7(N1)</t>
  </si>
  <si>
    <t>13CĐ Ô3(N2)</t>
  </si>
  <si>
    <t>Dạy thay thầy Nguyên ngày 28/12</t>
  </si>
  <si>
    <t xml:space="preserve">Dạy thay thầy Tín ngày 13/9 </t>
  </si>
  <si>
    <t xml:space="preserve">       NGUYỄN NGỌC PHƯƠNG</t>
  </si>
  <si>
    <t xml:space="preserve">NGUYỄN ANH TUẤN </t>
  </si>
  <si>
    <t>TT ô tô 1</t>
  </si>
  <si>
    <t>11CĐ Ô3(N1)</t>
  </si>
  <si>
    <t xml:space="preserve">  NGUYỄN HỮU MẠNH</t>
  </si>
  <si>
    <t xml:space="preserve">NGUYỄN HỮU MẠNH </t>
  </si>
  <si>
    <t>Gầm Ô Tô</t>
  </si>
  <si>
    <t>Thấy Bình dạy thay tôi 2 tiết ngày 17/9</t>
  </si>
  <si>
    <t>11CĐ Ô7(N2)</t>
  </si>
  <si>
    <t>13CĐ Ô3(N1)</t>
  </si>
  <si>
    <t xml:space="preserve">          NGUYỄN NGỌC PHƯƠNG</t>
  </si>
  <si>
    <t xml:space="preserve">        NGUYỄN THÀNH ĐỨC</t>
  </si>
  <si>
    <t>11CĐ Ô4(N1)</t>
  </si>
  <si>
    <t>PHAN ANH TUẤN KIỆT</t>
  </si>
  <si>
    <t xml:space="preserve">  NGUYỄN MINH THÁI</t>
  </si>
  <si>
    <t xml:space="preserve">  NGUYỄN THÁI BÌNH</t>
  </si>
  <si>
    <t>TT động cơ diesel</t>
  </si>
  <si>
    <t>Điều hòa không khí trên ô tô</t>
  </si>
  <si>
    <t xml:space="preserve">     VÕ ĐẮC THỊNH</t>
  </si>
  <si>
    <t>11CĐ Ô1(N2)</t>
  </si>
  <si>
    <t>11CĐ Ô4(N2)</t>
  </si>
  <si>
    <t>NGUYỄN ANH TUẤN KIỆT</t>
  </si>
  <si>
    <t>11CĐ Ô2(N2)</t>
  </si>
  <si>
    <t>11CĐ Ô6(N2)</t>
  </si>
  <si>
    <t>TT hệ thống điện đcơ</t>
  </si>
  <si>
    <t>23/9-22/2/2014</t>
  </si>
  <si>
    <t>NGUYỄN ANH TUẤN</t>
  </si>
  <si>
    <t xml:space="preserve">     HÀ QUỐC BẢO</t>
  </si>
  <si>
    <r>
      <t>Tổ</t>
    </r>
    <r>
      <rPr>
        <b/>
        <sz val="12"/>
        <rFont val="Times New Roman"/>
        <family val="1"/>
      </rPr>
      <t xml:space="preserve"> :</t>
    </r>
  </si>
  <si>
    <t>11CĐ Ô1(N1)</t>
  </si>
  <si>
    <t>NGUYỄN HỮU MẠNH</t>
  </si>
  <si>
    <t xml:space="preserve">     HỒ VĂN HÓA</t>
  </si>
  <si>
    <t xml:space="preserve">    KIỀU TRUNG TÍN</t>
  </si>
  <si>
    <t xml:space="preserve">               NGUYỄN NGỌC PHƯƠNG</t>
  </si>
  <si>
    <t xml:space="preserve">      TRẦN MINH TUẤN</t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</si>
  <si>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</si>
  <si>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 xml:space="preserve">      NGUYỄN THANH HÙNG</t>
  </si>
  <si>
    <t>PHẠM NGUYỄN ĐỨC TRUNG</t>
  </si>
  <si>
    <t>11CĐ Ô5(N1)</t>
  </si>
  <si>
    <t>13CĐ Ô1(N1)</t>
  </si>
  <si>
    <t>13CĐ Ô1(N2)</t>
  </si>
  <si>
    <t>13CĐ Ô5(N1)</t>
  </si>
  <si>
    <t>13CĐ Ô5(N2)</t>
  </si>
  <si>
    <t xml:space="preserve">           TRẦN QUỐC DUY</t>
  </si>
  <si>
    <t>NL đcơ đốt trong</t>
  </si>
  <si>
    <t>14/10-15/03/2014</t>
  </si>
  <si>
    <t xml:space="preserve">            NGUYỄN NGỌC PHƯƠNG</t>
  </si>
  <si>
    <t xml:space="preserve">            ĐẶNG THÁI SƠN</t>
  </si>
  <si>
    <t>TT động cơ đốt trong</t>
  </si>
  <si>
    <t xml:space="preserve">     TRIỆU PHÚ NGUYÊN</t>
  </si>
  <si>
    <t xml:space="preserve">   PHAN ANH TUẤN KIỆT</t>
  </si>
  <si>
    <t xml:space="preserve">             NGUYỄN NGỌC PHƯƠNG</t>
  </si>
  <si>
    <t xml:space="preserve">      NGUYỄN ANH TUẤN</t>
  </si>
  <si>
    <r>
      <t>Khoa</t>
    </r>
    <r>
      <rPr>
        <b/>
        <sz val="12"/>
        <rFont val="Times New Roman"/>
        <family val="1"/>
      </rPr>
      <t xml:space="preserve"> :</t>
    </r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</si>
  <si>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</si>
  <si>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r>
      <t>Kho</t>
    </r>
    <r>
      <rPr>
        <sz val="12"/>
        <rFont val="Times New Roman"/>
        <family val="1"/>
      </rPr>
      <t>a :</t>
    </r>
  </si>
  <si>
    <t>Tổ :</t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</si>
  <si>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: </t>
    </r>
  </si>
  <si>
    <t>12CĐ Ô2 N1</t>
  </si>
  <si>
    <t xml:space="preserve">TT động cơ 1 </t>
  </si>
  <si>
    <t>Dạy thay thầy Kiệt ngày 13/12</t>
  </si>
  <si>
    <t>NMNCN ô tô</t>
  </si>
  <si>
    <t>11CĐÔ3(N1)</t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</si>
  <si>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: </t>
    </r>
  </si>
  <si>
    <t>11CĐÔ6(N1,2)</t>
  </si>
  <si>
    <t>Hệ thống điện thân xe</t>
  </si>
  <si>
    <t>23/9-15/1/2014</t>
  </si>
  <si>
    <t>14/10-23/11/13</t>
  </si>
  <si>
    <t>14/10-21/12/13</t>
  </si>
  <si>
    <t>11CĐÔ6 (N1)</t>
  </si>
  <si>
    <t>11CĐÔ2(N1,2)</t>
  </si>
  <si>
    <t>11CĐÔ4(N1,2)</t>
  </si>
  <si>
    <t>11CĐÔ5 (N2)</t>
  </si>
  <si>
    <t>13CĐÔ2(N2)</t>
  </si>
  <si>
    <t>11CĐÔ2(N2)</t>
  </si>
  <si>
    <t>13CĐÔ4(N1)</t>
  </si>
  <si>
    <t>11CĐÔ1(N2)</t>
  </si>
  <si>
    <t>11CĐÔ4(N2)</t>
  </si>
  <si>
    <t>11CĐÔ4</t>
  </si>
  <si>
    <t>11CĐÔ4(N1)</t>
  </si>
  <si>
    <t xml:space="preserve">GVCN </t>
  </si>
  <si>
    <t>13CĐÔ2(N1)</t>
  </si>
  <si>
    <t xml:space="preserve">TT kỹ thuật lái xe </t>
  </si>
  <si>
    <t>13CĐ Ô4(N2)</t>
  </si>
  <si>
    <t>13CĐÔ3(N1)</t>
  </si>
  <si>
    <t>11CĐÔ7(N2)</t>
  </si>
  <si>
    <t>11CĐÔ7(N1)</t>
  </si>
  <si>
    <t>Thấy Hùng dạy thay tôi 6 tiết ngày 16/9</t>
  </si>
  <si>
    <t>Thầy Bình dạy thay tôi 5 tiết ngày 28/12</t>
  </si>
  <si>
    <t>11CĐÔ1 (N1)</t>
  </si>
  <si>
    <t>12TCÔ (N2)</t>
  </si>
  <si>
    <t>Thầy Sơn dạy thay tôi 15 tiết ngày 24,25,31/3</t>
  </si>
  <si>
    <t>13/1-5/4/2014</t>
  </si>
  <si>
    <t>10/2-24/5/2014</t>
  </si>
  <si>
    <t>12TCÔ(N1)</t>
  </si>
  <si>
    <t>CNBD và sửa chữa ô tô</t>
  </si>
  <si>
    <t>Dạy thay thầy A.Tuấn ngày 24,25/3</t>
  </si>
  <si>
    <t>Dạy thay thầy A.Tuấn ngày 26,27/3</t>
  </si>
  <si>
    <t>Dạy thay thầy A.Tuấn ngày 29/3</t>
  </si>
  <si>
    <t xml:space="preserve">Dạy thay thầy A.Tuấn ngày 31/3 </t>
  </si>
  <si>
    <t>Thực tập điện ôtô 2</t>
  </si>
  <si>
    <t>Thầy Quốc Bảo dạy thay tôi 50 tiết 
còn lại bắt đầu từ tuần 26 ngày 3/3/14</t>
  </si>
  <si>
    <t>GVCN lớp</t>
  </si>
  <si>
    <t xml:space="preserve"> 13TCÔ1</t>
  </si>
  <si>
    <t>11CĐÔ3 (N1)</t>
  </si>
  <si>
    <t>11CĐÔ4 (N2)</t>
  </si>
  <si>
    <t xml:space="preserve"> 11CĐÔ5(N1)</t>
  </si>
  <si>
    <t>11CĐÔ1(N1)</t>
  </si>
  <si>
    <t>11CĐÔ5(N1)</t>
  </si>
  <si>
    <t xml:space="preserve"> Trần Quốc</t>
  </si>
  <si>
    <t>Ôn thi TN khóa 11CDO</t>
  </si>
  <si>
    <t xml:space="preserve">Ôn thi TN khóa </t>
  </si>
  <si>
    <t>11CDO</t>
  </si>
  <si>
    <t>Dạy thay thầy Hùng ngày 8/5</t>
  </si>
  <si>
    <t>11CĐ Ô2 (N1,2)</t>
  </si>
  <si>
    <t>Dạy thay thầy Thái Sơn bắt đầu
 từ tuần 26 ngày 3/3/14</t>
  </si>
  <si>
    <t>Động cơ Dầu</t>
  </si>
  <si>
    <t>Thấy Hóa dạy thay 10 tiết ngày 28,29/3</t>
  </si>
  <si>
    <t>Dạy thay thầy Nguyên ngày 22/5</t>
  </si>
  <si>
    <t>TTHT điện thân xe</t>
  </si>
  <si>
    <t>12CĐÔ2(N2)</t>
  </si>
  <si>
    <t>Thầy Sơn dạy thay tôi 10 tiết ngày 26,27/3</t>
  </si>
  <si>
    <t>Ôn thi TN 11CDO</t>
  </si>
  <si>
    <t>11CĐ Ô3 (N1,2)</t>
  </si>
  <si>
    <t>Dạy thay Th.Mạnh ngày 4/1/14</t>
  </si>
  <si>
    <t>Thầy Hùng dạy thay 5 tiết ngày 4/1/14</t>
  </si>
  <si>
    <t>TT kết cấu ô tô</t>
  </si>
  <si>
    <t>12TCO 1 (N1)</t>
  </si>
  <si>
    <t xml:space="preserve">Dạy thay Th.Nguyên </t>
  </si>
  <si>
    <t>Th. Hùng dạy thay 30 tiết</t>
  </si>
  <si>
    <t>Th. Hiệp dạy thay 4 tiết</t>
  </si>
  <si>
    <t>Thầy Thái dạy thay 2 tiết ngày 21/10</t>
  </si>
  <si>
    <t>Thầy P.Bảo dạy thay 4 tiết ngày 22/5</t>
  </si>
  <si>
    <t>Dạy thay thầy Phương ngày 23/10</t>
  </si>
  <si>
    <t>13CĐ Ô1</t>
  </si>
  <si>
    <t>Ôn thi TN khóa 11CDO 
và 12LTO</t>
  </si>
  <si>
    <t xml:space="preserve">Ôn thi TN khóa 12TC Ô
</t>
  </si>
  <si>
    <t xml:space="preserve">Ôn thi TN
 khóa 12TC Ô
</t>
  </si>
  <si>
    <t>Ôn thi TN khóa 12TCO</t>
  </si>
  <si>
    <t>Ôn thi TN 12TCO</t>
  </si>
  <si>
    <t xml:space="preserve">        NGUYỄN NGỌC PHƯƠNG</t>
  </si>
  <si>
    <t>12CĐ Ô1,2</t>
  </si>
  <si>
    <t>13TC Ô1,2</t>
  </si>
  <si>
    <t xml:space="preserve">         HỒ VĂN HÓA</t>
  </si>
  <si>
    <t xml:space="preserve"> mn blll</t>
  </si>
  <si>
    <t>12TC Ô(N1)</t>
  </si>
  <si>
    <t>Ôn thi TN 12LTO</t>
  </si>
  <si>
    <t>Thầy Q.Bảo(5tiết), Th.Sơn (5tiết) dạy thay 
tôi 10 tiết ngày 29/3</t>
  </si>
  <si>
    <t>12TC Ô 1</t>
  </si>
  <si>
    <t>Dạy thay thầy Nguyên 5t ngày 28/12</t>
  </si>
  <si>
    <t>Thầy Đức dạy thay 5t tiết ngày 28/13</t>
  </si>
  <si>
    <t>Thầy P.Bảo dạy thay tôi 5 tiết ngày 28/12</t>
  </si>
  <si>
    <t>Ôn thi TN khóa 12LTO</t>
  </si>
  <si>
    <t>lớp ghép</t>
  </si>
  <si>
    <t>Ôn thi TN khóa 11CD Ô</t>
  </si>
  <si>
    <t>Ôn thi TN khóa 12TC Ô</t>
  </si>
  <si>
    <t>KHOA: Động Lực</t>
  </si>
  <si>
    <t>Động cơ Xăng</t>
  </si>
  <si>
    <t>Gầm ô tô</t>
  </si>
  <si>
    <t>2 học kỳ</t>
  </si>
  <si>
    <t>Kỹ thuật điện - điện tử</t>
  </si>
  <si>
    <t>14TC Ô1</t>
  </si>
  <si>
    <t>động cơ đốt trong</t>
  </si>
  <si>
    <t>13CĐÔ2</t>
  </si>
  <si>
    <t>13TCÔ1</t>
  </si>
  <si>
    <t>13CĐÔ4</t>
  </si>
  <si>
    <t>thực tập động cơ diesel</t>
  </si>
  <si>
    <t>TRONG HỌC KỲ 1 - NĂM HỌC 2014 - 2015</t>
  </si>
  <si>
    <t>TT động cơ 2</t>
  </si>
  <si>
    <t>12CĐÔ1</t>
  </si>
  <si>
    <t>8/9/14-20/12/14</t>
  </si>
  <si>
    <t>15/9/14-27/12/14</t>
  </si>
  <si>
    <t>thực tập động cơ xăng</t>
  </si>
  <si>
    <t>13TC-Ô2 (N2)</t>
  </si>
  <si>
    <t>15/9/14-11/10/14</t>
  </si>
  <si>
    <t>Ngày 12 tháng 01 năm 2015</t>
  </si>
  <si>
    <t>Nguyễn Minh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</si>
</sst>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2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4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i/>
      <sz val="11"/>
      <name val="VNI-Times"/>
    </font>
    <font>
      <b/>
      <sz val="12"/>
      <name val="VNI-Book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0" fillId="0" borderId="0"/>
    <xf numFmtId="0" fontId="21" fillId="0" borderId="0"/>
  </cellStyleXfs>
  <cellXfs count="432">
    <xf numFmtId="0" fontId="0" fillId="0" borderId="0" xfId="0"/>
    <xf numFmtId="0" fontId="4" fillId="0" borderId="0" xfId="0" applyFont="1"/>
    <xf numFmtId="49" fontId="14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5" fillId="2" borderId="0" xfId="0" applyNumberFormat="1" applyFont="1" applyFill="1"/>
    <xf numFmtId="49" fontId="14" fillId="2" borderId="0" xfId="0" applyNumberFormat="1" applyFont="1" applyFill="1"/>
    <xf numFmtId="49" fontId="34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5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4" fillId="4" borderId="0" xfId="0" applyNumberFormat="1" applyFont="1" applyFill="1"/>
    <xf numFmtId="0" fontId="14" fillId="4" borderId="0" xfId="0" applyFont="1" applyFill="1"/>
    <xf numFmtId="0" fontId="4" fillId="0" borderId="1" xfId="0" applyFont="1" applyBorder="1" applyProtection="1">
      <protection locked="0"/>
    </xf>
    <xf numFmtId="0" fontId="6" fillId="0" borderId="2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49" fontId="9" fillId="0" borderId="4" xfId="0" applyNumberFormat="1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4" xfId="0" applyFont="1" applyBorder="1" applyProtection="1">
      <protection locked="0"/>
    </xf>
    <xf numFmtId="164" fontId="10" fillId="0" borderId="4" xfId="0" applyNumberFormat="1" applyFont="1" applyFill="1" applyBorder="1" applyProtection="1">
      <protection locked="0"/>
    </xf>
    <xf numFmtId="164" fontId="11" fillId="0" borderId="4" xfId="0" applyNumberFormat="1" applyFont="1" applyFill="1" applyBorder="1" applyProtection="1">
      <protection locked="0"/>
    </xf>
    <xf numFmtId="164" fontId="10" fillId="0" borderId="4" xfId="0" applyNumberFormat="1" applyFont="1" applyFill="1" applyBorder="1" applyAlignment="1" applyProtection="1">
      <alignment wrapText="1"/>
      <protection locked="0"/>
    </xf>
    <xf numFmtId="0" fontId="10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37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64" fontId="10" fillId="0" borderId="4" xfId="0" applyNumberFormat="1" applyFont="1" applyFill="1" applyBorder="1" applyProtection="1"/>
    <xf numFmtId="164" fontId="11" fillId="0" borderId="4" xfId="0" applyNumberFormat="1" applyFont="1" applyFill="1" applyBorder="1" applyProtection="1"/>
    <xf numFmtId="0" fontId="1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36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0" fontId="38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protection locked="0"/>
    </xf>
    <xf numFmtId="0" fontId="38" fillId="0" borderId="0" xfId="0" applyFont="1" applyAlignment="1" applyProtection="1">
      <protection locked="0"/>
    </xf>
    <xf numFmtId="0" fontId="0" fillId="0" borderId="0" xfId="0" applyAlignment="1" applyProtection="1">
      <alignment horizontal="left" indent="5"/>
      <protection locked="0"/>
    </xf>
    <xf numFmtId="0" fontId="0" fillId="0" borderId="0" xfId="0" quotePrefix="1" applyAlignment="1" applyProtection="1">
      <protection locked="0"/>
    </xf>
    <xf numFmtId="0" fontId="0" fillId="0" borderId="0" xfId="0" applyAlignment="1" applyProtection="1">
      <alignment horizontal="left" indent="6"/>
      <protection locked="0"/>
    </xf>
    <xf numFmtId="0" fontId="39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40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Continuous"/>
      <protection locked="0"/>
    </xf>
    <xf numFmtId="0" fontId="42" fillId="0" borderId="0" xfId="0" applyFont="1" applyAlignment="1" applyProtection="1">
      <alignment horizontal="centerContinuous"/>
      <protection locked="0"/>
    </xf>
    <xf numFmtId="0" fontId="42" fillId="0" borderId="0" xfId="0" applyFont="1" applyAlignment="1" applyProtection="1">
      <protection locked="0"/>
    </xf>
    <xf numFmtId="0" fontId="43" fillId="0" borderId="0" xfId="0" applyFont="1" applyAlignment="1" applyProtection="1"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49" fontId="9" fillId="0" borderId="5" xfId="0" applyNumberFormat="1" applyFont="1" applyFill="1" applyBorder="1" applyAlignment="1" applyProtection="1">
      <alignment horizontal="center" vertical="center"/>
      <protection locked="0"/>
    </xf>
    <xf numFmtId="49" fontId="9" fillId="0" borderId="4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0" fillId="0" borderId="1" xfId="0" applyFont="1" applyBorder="1" applyProtection="1">
      <protection locked="0"/>
    </xf>
    <xf numFmtId="0" fontId="11" fillId="0" borderId="3" xfId="0" applyFont="1" applyBorder="1" applyAlignment="1" applyProtection="1">
      <alignment horizontal="center"/>
      <protection locked="0"/>
    </xf>
    <xf numFmtId="164" fontId="40" fillId="0" borderId="4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4" fontId="40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40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4" fillId="0" borderId="0" xfId="0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45" fillId="0" borderId="0" xfId="0" applyFont="1" applyFill="1" applyBorder="1" applyAlignment="1" applyProtection="1">
      <alignment horizontal="center" vertical="center"/>
      <protection locked="0"/>
    </xf>
    <xf numFmtId="0" fontId="3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6" fillId="0" borderId="0" xfId="0" applyFont="1" applyAlignment="1" applyProtection="1">
      <alignment horizontal="center"/>
      <protection locked="0"/>
    </xf>
    <xf numFmtId="164" fontId="10" fillId="0" borderId="4" xfId="0" applyNumberFormat="1" applyFont="1" applyFill="1" applyBorder="1" applyAlignment="1" applyProtection="1">
      <alignment horizontal="center"/>
    </xf>
    <xf numFmtId="164" fontId="40" fillId="0" borderId="4" xfId="0" applyNumberFormat="1" applyFont="1" applyFill="1" applyBorder="1" applyAlignment="1" applyProtection="1">
      <alignment horizontal="center"/>
    </xf>
    <xf numFmtId="164" fontId="42" fillId="0" borderId="4" xfId="0" applyNumberFormat="1" applyFont="1" applyFill="1" applyBorder="1" applyAlignment="1" applyProtection="1">
      <alignment horizontal="center"/>
    </xf>
    <xf numFmtId="164" fontId="44" fillId="0" borderId="4" xfId="0" applyNumberFormat="1" applyFont="1" applyFill="1" applyBorder="1" applyAlignment="1" applyProtection="1">
      <alignment horizontal="center"/>
    </xf>
    <xf numFmtId="0" fontId="25" fillId="0" borderId="6" xfId="1" applyFont="1" applyBorder="1" applyAlignment="1" applyProtection="1">
      <alignment horizontal="center" vertical="center"/>
      <protection locked="0"/>
    </xf>
    <xf numFmtId="14" fontId="27" fillId="0" borderId="4" xfId="1" applyNumberFormat="1" applyFont="1" applyFill="1" applyBorder="1" applyAlignment="1" applyProtection="1">
      <alignment horizontal="center" vertical="center"/>
      <protection locked="0"/>
    </xf>
    <xf numFmtId="0" fontId="33" fillId="0" borderId="4" xfId="1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33" fillId="0" borderId="4" xfId="1" applyFont="1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left" vertical="center"/>
      <protection locked="0"/>
    </xf>
    <xf numFmtId="0" fontId="29" fillId="0" borderId="3" xfId="1" applyFont="1" applyBorder="1" applyAlignment="1" applyProtection="1">
      <alignment horizontal="center" vertical="center"/>
      <protection locked="0"/>
    </xf>
    <xf numFmtId="0" fontId="29" fillId="0" borderId="4" xfId="1" applyFont="1" applyFill="1" applyBorder="1" applyAlignment="1" applyProtection="1">
      <alignment horizontal="center" vertical="center"/>
    </xf>
    <xf numFmtId="0" fontId="27" fillId="0" borderId="4" xfId="1" applyFont="1" applyFill="1" applyBorder="1" applyAlignment="1" applyProtection="1">
      <alignment horizontal="center" vertical="center"/>
      <protection locked="0"/>
    </xf>
    <xf numFmtId="0" fontId="33" fillId="0" borderId="4" xfId="1" applyFont="1" applyFill="1" applyBorder="1" applyAlignment="1" applyProtection="1">
      <alignment horizontal="center" vertical="center"/>
    </xf>
    <xf numFmtId="0" fontId="25" fillId="0" borderId="4" xfId="1" applyFont="1" applyBorder="1" applyAlignment="1" applyProtection="1">
      <alignment horizontal="center" vertical="center"/>
      <protection locked="0"/>
    </xf>
    <xf numFmtId="0" fontId="25" fillId="0" borderId="4" xfId="1" applyFont="1" applyBorder="1" applyAlignment="1" applyProtection="1">
      <alignment horizontal="center" vertical="center" wrapText="1"/>
      <protection locked="0"/>
    </xf>
    <xf numFmtId="0" fontId="31" fillId="0" borderId="4" xfId="1" applyFont="1" applyBorder="1" applyAlignment="1" applyProtection="1">
      <alignment horizontal="center" vertical="center" wrapText="1"/>
      <protection locked="0"/>
    </xf>
    <xf numFmtId="0" fontId="33" fillId="0" borderId="4" xfId="1" applyFont="1" applyBorder="1" applyAlignment="1" applyProtection="1">
      <alignment horizontal="center"/>
      <protection locked="0"/>
    </xf>
    <xf numFmtId="0" fontId="29" fillId="0" borderId="1" xfId="1" applyFont="1" applyBorder="1" applyAlignment="1" applyProtection="1">
      <alignment horizontal="center"/>
      <protection locked="0"/>
    </xf>
    <xf numFmtId="0" fontId="4" fillId="0" borderId="3" xfId="2" applyFont="1" applyBorder="1" applyAlignment="1" applyProtection="1">
      <alignment horizontal="left" vertical="center"/>
      <protection locked="0"/>
    </xf>
    <xf numFmtId="0" fontId="33" fillId="0" borderId="4" xfId="1" applyFont="1" applyFill="1" applyBorder="1" applyAlignment="1" applyProtection="1">
      <alignment horizontal="center"/>
      <protection locked="0"/>
    </xf>
    <xf numFmtId="0" fontId="4" fillId="0" borderId="3" xfId="1" applyFont="1" applyBorder="1" applyAlignment="1" applyProtection="1">
      <alignment horizontal="left" vertical="center"/>
      <protection locked="0"/>
    </xf>
    <xf numFmtId="0" fontId="22" fillId="0" borderId="0" xfId="1" applyFont="1" applyProtection="1">
      <protection locked="0"/>
    </xf>
    <xf numFmtId="0" fontId="22" fillId="0" borderId="0" xfId="1" applyFont="1" applyBorder="1" applyAlignment="1" applyProtection="1">
      <alignment wrapText="1"/>
      <protection locked="0"/>
    </xf>
    <xf numFmtId="0" fontId="28" fillId="0" borderId="0" xfId="1" applyFont="1" applyBorder="1" applyAlignment="1" applyProtection="1">
      <alignment horizontal="center"/>
      <protection locked="0"/>
    </xf>
    <xf numFmtId="0" fontId="28" fillId="0" borderId="7" xfId="1" applyFont="1" applyBorder="1" applyAlignment="1" applyProtection="1">
      <protection locked="0"/>
    </xf>
    <xf numFmtId="0" fontId="25" fillId="0" borderId="0" xfId="1" applyFont="1" applyAlignment="1" applyProtection="1">
      <alignment horizontal="center"/>
      <protection locked="0"/>
    </xf>
    <xf numFmtId="0" fontId="25" fillId="0" borderId="0" xfId="1" applyFont="1" applyAlignment="1" applyProtection="1">
      <protection locked="0"/>
    </xf>
    <xf numFmtId="0" fontId="29" fillId="0" borderId="3" xfId="1" applyFont="1" applyFill="1" applyBorder="1" applyAlignment="1" applyProtection="1">
      <alignment horizontal="center" vertical="center"/>
    </xf>
    <xf numFmtId="0" fontId="29" fillId="0" borderId="8" xfId="1" applyFont="1" applyFill="1" applyBorder="1" applyAlignment="1" applyProtection="1">
      <alignment horizontal="center" vertical="center"/>
    </xf>
    <xf numFmtId="0" fontId="25" fillId="0" borderId="6" xfId="1" applyFont="1" applyBorder="1" applyAlignment="1" applyProtection="1">
      <alignment horizontal="center" vertical="center" wrapText="1"/>
      <protection locked="0"/>
    </xf>
    <xf numFmtId="0" fontId="33" fillId="0" borderId="9" xfId="1" applyFont="1" applyBorder="1" applyAlignment="1" applyProtection="1">
      <alignment horizontal="center" vertical="center"/>
      <protection locked="0"/>
    </xf>
    <xf numFmtId="0" fontId="49" fillId="0" borderId="10" xfId="2" applyFont="1" applyBorder="1" applyAlignment="1" applyProtection="1">
      <alignment horizontal="left" vertical="center"/>
      <protection locked="0"/>
    </xf>
    <xf numFmtId="0" fontId="33" fillId="0" borderId="11" xfId="1" applyFont="1" applyBorder="1" applyAlignment="1" applyProtection="1">
      <alignment horizontal="center" vertical="center"/>
      <protection locked="0"/>
    </xf>
    <xf numFmtId="0" fontId="49" fillId="0" borderId="12" xfId="2" applyFont="1" applyBorder="1" applyAlignment="1" applyProtection="1">
      <alignment horizontal="left" vertical="center"/>
      <protection locked="0"/>
    </xf>
    <xf numFmtId="0" fontId="33" fillId="0" borderId="13" xfId="1" applyFont="1" applyBorder="1" applyAlignment="1" applyProtection="1">
      <alignment horizontal="center" vertical="center"/>
      <protection locked="0"/>
    </xf>
    <xf numFmtId="0" fontId="49" fillId="0" borderId="14" xfId="2" applyFont="1" applyBorder="1" applyAlignment="1" applyProtection="1">
      <alignment horizontal="left" vertical="center"/>
      <protection locked="0"/>
    </xf>
    <xf numFmtId="0" fontId="33" fillId="0" borderId="15" xfId="1" applyFont="1" applyBorder="1" applyAlignment="1" applyProtection="1">
      <alignment horizontal="center" vertical="center"/>
      <protection locked="0"/>
    </xf>
    <xf numFmtId="0" fontId="49" fillId="0" borderId="16" xfId="2" applyFont="1" applyBorder="1" applyAlignment="1" applyProtection="1">
      <alignment horizontal="left" vertical="center"/>
      <protection locked="0"/>
    </xf>
    <xf numFmtId="0" fontId="33" fillId="0" borderId="17" xfId="1" applyFont="1" applyBorder="1" applyAlignment="1" applyProtection="1">
      <alignment horizontal="center" vertical="center"/>
      <protection locked="0"/>
    </xf>
    <xf numFmtId="0" fontId="49" fillId="0" borderId="18" xfId="2" applyFont="1" applyBorder="1" applyAlignment="1" applyProtection="1">
      <alignment horizontal="left" vertical="center"/>
      <protection locked="0"/>
    </xf>
    <xf numFmtId="0" fontId="23" fillId="0" borderId="19" xfId="1" applyFont="1" applyBorder="1" applyAlignment="1" applyProtection="1">
      <alignment wrapText="1"/>
      <protection locked="0"/>
    </xf>
    <xf numFmtId="0" fontId="28" fillId="0" borderId="0" xfId="1" applyFont="1" applyAlignment="1" applyProtection="1">
      <alignment horizontal="center"/>
      <protection locked="0"/>
    </xf>
    <xf numFmtId="0" fontId="23" fillId="0" borderId="0" xfId="1" applyFont="1" applyAlignment="1" applyProtection="1">
      <alignment horizontal="center"/>
      <protection locked="0"/>
    </xf>
    <xf numFmtId="0" fontId="29" fillId="0" borderId="1" xfId="1" applyFont="1" applyBorder="1" applyAlignment="1" applyProtection="1">
      <alignment horizontal="center" vertical="center"/>
      <protection locked="0"/>
    </xf>
    <xf numFmtId="49" fontId="48" fillId="0" borderId="6" xfId="1" applyNumberFormat="1" applyFont="1" applyBorder="1" applyAlignment="1" applyProtection="1">
      <alignment horizontal="center" vertical="center"/>
      <protection locked="0"/>
    </xf>
    <xf numFmtId="49" fontId="48" fillId="0" borderId="4" xfId="1" applyNumberFormat="1" applyFont="1" applyBorder="1" applyAlignment="1" applyProtection="1">
      <alignment horizontal="center" vertical="center" wrapText="1"/>
      <protection locked="0"/>
    </xf>
    <xf numFmtId="0" fontId="33" fillId="0" borderId="4" xfId="1" applyFont="1" applyBorder="1" applyProtection="1">
      <protection locked="0"/>
    </xf>
    <xf numFmtId="0" fontId="33" fillId="0" borderId="4" xfId="1" applyFont="1" applyFill="1" applyBorder="1" applyAlignment="1" applyProtection="1">
      <alignment horizontal="center"/>
    </xf>
    <xf numFmtId="0" fontId="29" fillId="0" borderId="4" xfId="1" applyFont="1" applyFill="1" applyBorder="1" applyAlignment="1" applyProtection="1">
      <alignment horizontal="center"/>
    </xf>
    <xf numFmtId="0" fontId="23" fillId="0" borderId="0" xfId="1" applyFont="1" applyProtection="1">
      <protection locked="0"/>
    </xf>
    <xf numFmtId="0" fontId="25" fillId="0" borderId="0" xfId="1" applyFont="1" applyAlignment="1" applyProtection="1">
      <alignment vertical="center"/>
      <protection locked="0"/>
    </xf>
    <xf numFmtId="0" fontId="22" fillId="0" borderId="0" xfId="1" applyFont="1" applyAlignment="1" applyProtection="1">
      <alignment horizontal="center" vertical="center"/>
      <protection locked="0"/>
    </xf>
    <xf numFmtId="0" fontId="26" fillId="0" borderId="0" xfId="1" applyFont="1" applyAlignment="1" applyProtection="1">
      <protection locked="0"/>
    </xf>
    <xf numFmtId="0" fontId="27" fillId="0" borderId="20" xfId="1" applyFont="1" applyBorder="1" applyAlignment="1" applyProtection="1">
      <alignment horizontal="center" vertical="center" wrapText="1"/>
      <protection locked="0"/>
    </xf>
    <xf numFmtId="0" fontId="27" fillId="0" borderId="0" xfId="1" applyFont="1" applyBorder="1" applyAlignment="1" applyProtection="1">
      <alignment horizontal="center" vertical="center"/>
      <protection locked="0"/>
    </xf>
    <xf numFmtId="49" fontId="24" fillId="0" borderId="4" xfId="1" applyNumberFormat="1" applyFont="1" applyBorder="1" applyAlignment="1" applyProtection="1">
      <alignment horizontal="center" vertical="center"/>
      <protection locked="0"/>
    </xf>
    <xf numFmtId="49" fontId="24" fillId="0" borderId="6" xfId="1" applyNumberFormat="1" applyFont="1" applyBorder="1" applyAlignment="1" applyProtection="1">
      <alignment horizontal="center" vertical="center" wrapText="1"/>
      <protection locked="0"/>
    </xf>
    <xf numFmtId="49" fontId="33" fillId="0" borderId="4" xfId="1" applyNumberFormat="1" applyFont="1" applyBorder="1" applyAlignment="1" applyProtection="1">
      <alignment horizontal="center" vertical="center" wrapText="1"/>
      <protection locked="0"/>
    </xf>
    <xf numFmtId="49" fontId="33" fillId="0" borderId="4" xfId="1" applyNumberFormat="1" applyFont="1" applyBorder="1" applyAlignment="1" applyProtection="1">
      <alignment horizontal="center" vertical="center"/>
      <protection locked="0"/>
    </xf>
    <xf numFmtId="0" fontId="33" fillId="0" borderId="20" xfId="1" applyFont="1" applyBorder="1" applyAlignment="1" applyProtection="1">
      <alignment horizontal="center" vertical="center" wrapText="1"/>
      <protection locked="0"/>
    </xf>
    <xf numFmtId="0" fontId="33" fillId="0" borderId="0" xfId="1" applyFont="1" applyBorder="1" applyAlignment="1" applyProtection="1">
      <alignment horizontal="center" vertical="center"/>
      <protection locked="0"/>
    </xf>
    <xf numFmtId="0" fontId="24" fillId="0" borderId="0" xfId="1" applyFont="1" applyProtection="1">
      <protection locked="0"/>
    </xf>
    <xf numFmtId="0" fontId="33" fillId="0" borderId="21" xfId="1" applyFont="1" applyBorder="1" applyAlignment="1" applyProtection="1">
      <alignment horizontal="center" vertical="center"/>
      <protection locked="0"/>
    </xf>
    <xf numFmtId="0" fontId="49" fillId="0" borderId="8" xfId="2" applyFont="1" applyBorder="1" applyAlignment="1" applyProtection="1">
      <alignment horizontal="left" vertical="center"/>
      <protection locked="0"/>
    </xf>
    <xf numFmtId="0" fontId="4" fillId="0" borderId="4" xfId="2" applyFont="1" applyFill="1" applyBorder="1" applyAlignment="1" applyProtection="1">
      <alignment horizontal="left" vertical="center"/>
      <protection locked="0"/>
    </xf>
    <xf numFmtId="164" fontId="33" fillId="0" borderId="4" xfId="1" applyNumberFormat="1" applyFont="1" applyFill="1" applyBorder="1" applyAlignment="1" applyProtection="1">
      <alignment horizontal="center" vertical="center"/>
      <protection locked="0"/>
    </xf>
    <xf numFmtId="164" fontId="50" fillId="0" borderId="4" xfId="1" applyNumberFormat="1" applyFont="1" applyFill="1" applyBorder="1" applyAlignment="1" applyProtection="1">
      <alignment horizontal="center" vertical="center"/>
      <protection locked="0"/>
    </xf>
    <xf numFmtId="0" fontId="50" fillId="0" borderId="4" xfId="1" applyFont="1" applyBorder="1" applyAlignment="1" applyProtection="1">
      <alignment horizontal="center" vertical="center"/>
      <protection locked="0"/>
    </xf>
    <xf numFmtId="0" fontId="22" fillId="0" borderId="20" xfId="1" applyFont="1" applyBorder="1" applyAlignment="1" applyProtection="1">
      <alignment horizontal="center" vertical="center"/>
      <protection locked="0"/>
    </xf>
    <xf numFmtId="0" fontId="22" fillId="0" borderId="0" xfId="1" applyFont="1" applyBorder="1" applyAlignment="1" applyProtection="1">
      <alignment horizontal="center" vertical="center"/>
      <protection locked="0"/>
    </xf>
    <xf numFmtId="0" fontId="51" fillId="0" borderId="22" xfId="1" applyFont="1" applyBorder="1" applyAlignment="1" applyProtection="1">
      <alignment horizontal="center" vertical="center"/>
      <protection locked="0"/>
    </xf>
    <xf numFmtId="0" fontId="49" fillId="0" borderId="23" xfId="1" applyFont="1" applyBorder="1" applyAlignment="1" applyProtection="1">
      <alignment horizontal="left" vertical="center"/>
      <protection locked="0"/>
    </xf>
    <xf numFmtId="0" fontId="4" fillId="0" borderId="4" xfId="1" applyFont="1" applyFill="1" applyBorder="1" applyAlignment="1" applyProtection="1">
      <alignment horizontal="left" vertical="center"/>
      <protection locked="0"/>
    </xf>
    <xf numFmtId="164" fontId="4" fillId="0" borderId="4" xfId="1" applyNumberFormat="1" applyFont="1" applyFill="1" applyBorder="1" applyAlignment="1" applyProtection="1">
      <alignment horizontal="left" vertical="center"/>
      <protection locked="0"/>
    </xf>
    <xf numFmtId="0" fontId="49" fillId="0" borderId="8" xfId="1" applyFont="1" applyBorder="1" applyAlignment="1" applyProtection="1">
      <alignment horizontal="left" vertical="center"/>
      <protection locked="0"/>
    </xf>
    <xf numFmtId="49" fontId="22" fillId="0" borderId="19" xfId="1" applyNumberFormat="1" applyFont="1" applyBorder="1" applyAlignment="1" applyProtection="1">
      <alignment wrapText="1"/>
      <protection locked="0"/>
    </xf>
    <xf numFmtId="0" fontId="24" fillId="0" borderId="0" xfId="1" applyFont="1" applyAlignment="1" applyProtection="1">
      <protection locked="0"/>
    </xf>
    <xf numFmtId="49" fontId="22" fillId="0" borderId="0" xfId="1" applyNumberFormat="1" applyFont="1" applyAlignment="1" applyProtection="1">
      <alignment wrapText="1"/>
      <protection locked="0"/>
    </xf>
    <xf numFmtId="0" fontId="28" fillId="0" borderId="0" xfId="1" applyFont="1" applyAlignment="1" applyProtection="1">
      <protection locked="0"/>
    </xf>
    <xf numFmtId="164" fontId="50" fillId="0" borderId="4" xfId="1" applyNumberFormat="1" applyFont="1" applyFill="1" applyBorder="1" applyAlignment="1" applyProtection="1">
      <alignment horizontal="center" vertical="center"/>
    </xf>
    <xf numFmtId="0" fontId="27" fillId="0" borderId="4" xfId="1" applyFont="1" applyBorder="1" applyAlignment="1" applyProtection="1">
      <alignment horizontal="center" vertical="center" wrapText="1"/>
      <protection locked="0"/>
    </xf>
    <xf numFmtId="0" fontId="27" fillId="0" borderId="20" xfId="1" applyFont="1" applyBorder="1" applyAlignment="1" applyProtection="1">
      <alignment horizontal="center" vertical="center"/>
      <protection locked="0"/>
    </xf>
    <xf numFmtId="0" fontId="50" fillId="0" borderId="21" xfId="1" applyFont="1" applyBorder="1" applyAlignment="1" applyProtection="1">
      <alignment horizontal="center" vertical="center"/>
      <protection locked="0"/>
    </xf>
    <xf numFmtId="0" fontId="27" fillId="0" borderId="8" xfId="1" applyFont="1" applyBorder="1" applyAlignment="1" applyProtection="1">
      <alignment horizontal="center" vertical="center"/>
      <protection locked="0"/>
    </xf>
    <xf numFmtId="0" fontId="49" fillId="0" borderId="4" xfId="2" applyFont="1" applyFill="1" applyBorder="1" applyAlignment="1" applyProtection="1">
      <alignment horizontal="left" vertical="center"/>
      <protection locked="0"/>
    </xf>
    <xf numFmtId="164" fontId="50" fillId="0" borderId="6" xfId="1" applyNumberFormat="1" applyFont="1" applyFill="1" applyBorder="1" applyAlignment="1" applyProtection="1">
      <alignment horizontal="center" vertical="center"/>
      <protection locked="0"/>
    </xf>
    <xf numFmtId="0" fontId="27" fillId="0" borderId="23" xfId="1" applyFont="1" applyBorder="1" applyAlignment="1" applyProtection="1">
      <alignment horizontal="center" vertical="center"/>
      <protection locked="0"/>
    </xf>
    <xf numFmtId="0" fontId="49" fillId="0" borderId="4" xfId="1" applyFont="1" applyFill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49" fontId="4" fillId="0" borderId="4" xfId="0" applyNumberFormat="1" applyFont="1" applyBorder="1" applyAlignment="1" applyProtection="1">
      <alignment horizontal="center" vertical="center"/>
      <protection locked="0"/>
    </xf>
    <xf numFmtId="49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164" fontId="4" fillId="0" borderId="4" xfId="0" applyNumberFormat="1" applyFont="1" applyFill="1" applyBorder="1" applyAlignment="1" applyProtection="1">
      <alignment horizontal="center" vertical="center"/>
      <protection locked="0"/>
    </xf>
    <xf numFmtId="164" fontId="12" fillId="0" borderId="4" xfId="0" applyNumberFormat="1" applyFont="1" applyBorder="1" applyAlignment="1" applyProtection="1">
      <alignment horizontal="left" vertical="center" wrapText="1"/>
      <protection locked="0"/>
    </xf>
    <xf numFmtId="164" fontId="4" fillId="0" borderId="4" xfId="0" applyNumberFormat="1" applyFont="1" applyFill="1" applyBorder="1" applyProtection="1">
      <protection locked="0"/>
    </xf>
    <xf numFmtId="164" fontId="4" fillId="0" borderId="4" xfId="0" applyNumberFormat="1" applyFont="1" applyBorder="1" applyProtection="1">
      <protection locked="0"/>
    </xf>
    <xf numFmtId="164" fontId="6" fillId="0" borderId="4" xfId="0" applyNumberFormat="1" applyFont="1" applyBorder="1" applyAlignment="1" applyProtection="1">
      <protection locked="0"/>
    </xf>
    <xf numFmtId="164" fontId="4" fillId="0" borderId="4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/>
    <xf numFmtId="0" fontId="8" fillId="0" borderId="0" xfId="0" applyFont="1" applyAlignment="1" applyProtection="1">
      <protection locked="0"/>
    </xf>
    <xf numFmtId="0" fontId="4" fillId="0" borderId="0" xfId="0" applyFont="1" applyAlignment="1" applyProtection="1">
      <alignment horizontal="left" indent="5"/>
      <protection locked="0"/>
    </xf>
    <xf numFmtId="0" fontId="4" fillId="0" borderId="0" xfId="0" quotePrefix="1" applyFont="1" applyAlignment="1" applyProtection="1">
      <protection locked="0"/>
    </xf>
    <xf numFmtId="0" fontId="4" fillId="0" borderId="0" xfId="0" applyFont="1" applyAlignment="1" applyProtection="1">
      <alignment horizontal="left" indent="6"/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13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164" fontId="4" fillId="0" borderId="4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Border="1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4" fontId="14" fillId="0" borderId="4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14" fillId="0" borderId="0" xfId="0" applyFont="1" applyAlignment="1" applyProtection="1">
      <alignment horizontal="left"/>
      <protection locked="0"/>
    </xf>
    <xf numFmtId="49" fontId="19" fillId="0" borderId="0" xfId="0" applyNumberFormat="1" applyFont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164" fontId="4" fillId="0" borderId="4" xfId="0" applyNumberFormat="1" applyFont="1" applyFill="1" applyBorder="1" applyAlignment="1" applyProtection="1">
      <alignment horizontal="center"/>
    </xf>
    <xf numFmtId="164" fontId="6" fillId="0" borderId="4" xfId="0" applyNumberFormat="1" applyFont="1" applyFill="1" applyBorder="1" applyAlignment="1" applyProtection="1">
      <alignment horizontal="center"/>
    </xf>
    <xf numFmtId="49" fontId="9" fillId="0" borderId="0" xfId="0" applyNumberFormat="1" applyFont="1" applyAlignment="1" applyProtection="1">
      <alignment horizontal="center" vertical="center"/>
      <protection locked="0"/>
    </xf>
    <xf numFmtId="0" fontId="33" fillId="0" borderId="0" xfId="1" applyFont="1" applyAlignment="1" applyProtection="1">
      <alignment horizontal="center" vertical="center"/>
      <protection locked="0"/>
    </xf>
    <xf numFmtId="0" fontId="29" fillId="0" borderId="0" xfId="1" applyFont="1" applyProtection="1">
      <protection locked="0"/>
    </xf>
    <xf numFmtId="0" fontId="22" fillId="0" borderId="0" xfId="1" applyFont="1" applyAlignment="1" applyProtection="1">
      <alignment horizontal="center"/>
      <protection locked="0"/>
    </xf>
    <xf numFmtId="0" fontId="32" fillId="0" borderId="0" xfId="1" applyFont="1" applyBorder="1" applyAlignment="1" applyProtection="1">
      <alignment horizontal="center" vertical="center" wrapText="1"/>
      <protection locked="0"/>
    </xf>
    <xf numFmtId="49" fontId="24" fillId="0" borderId="0" xfId="1" applyNumberFormat="1" applyFont="1" applyAlignment="1" applyProtection="1">
      <alignment horizontal="center"/>
      <protection locked="0"/>
    </xf>
    <xf numFmtId="49" fontId="47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8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3" fontId="40" fillId="0" borderId="4" xfId="0" applyNumberFormat="1" applyFont="1" applyFill="1" applyBorder="1" applyAlignment="1" applyProtection="1">
      <alignment horizontal="center"/>
      <protection locked="0"/>
    </xf>
    <xf numFmtId="0" fontId="42" fillId="0" borderId="3" xfId="0" applyFont="1" applyBorder="1" applyAlignment="1" applyProtection="1">
      <alignment horizontal="center"/>
      <protection locked="0"/>
    </xf>
    <xf numFmtId="0" fontId="40" fillId="0" borderId="1" xfId="0" applyFont="1" applyBorder="1" applyProtection="1">
      <protection locked="0"/>
    </xf>
    <xf numFmtId="14" fontId="10" fillId="0" borderId="4" xfId="0" applyNumberFormat="1" applyFont="1" applyBorder="1" applyProtection="1"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Protection="1"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164" fontId="10" fillId="0" borderId="4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4" fontId="10" fillId="0" borderId="4" xfId="0" applyNumberFormat="1" applyFont="1" applyFill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protection locked="0"/>
    </xf>
    <xf numFmtId="49" fontId="9" fillId="0" borderId="6" xfId="0" applyNumberFormat="1" applyFont="1" applyBorder="1" applyAlignment="1" applyProtection="1">
      <alignment horizontal="center" vertical="center"/>
      <protection locked="0"/>
    </xf>
    <xf numFmtId="164" fontId="10" fillId="0" borderId="5" xfId="0" applyNumberFormat="1" applyFont="1" applyFill="1" applyBorder="1" applyProtection="1">
      <protection locked="0"/>
    </xf>
    <xf numFmtId="0" fontId="4" fillId="0" borderId="20" xfId="0" applyFont="1" applyBorder="1" applyAlignment="1" applyProtection="1">
      <protection locked="0"/>
    </xf>
    <xf numFmtId="164" fontId="10" fillId="0" borderId="0" xfId="0" applyNumberFormat="1" applyFont="1" applyFill="1" applyBorder="1" applyAlignment="1" applyProtection="1">
      <protection locked="0"/>
    </xf>
    <xf numFmtId="0" fontId="4" fillId="0" borderId="0" xfId="0" applyFont="1" applyBorder="1" applyAlignment="1" applyProtection="1">
      <protection locked="0"/>
    </xf>
    <xf numFmtId="0" fontId="4" fillId="0" borderId="20" xfId="0" applyFont="1" applyBorder="1" applyProtection="1">
      <protection locked="0"/>
    </xf>
    <xf numFmtId="0" fontId="4" fillId="5" borderId="4" xfId="0" applyFont="1" applyFill="1" applyBorder="1" applyProtection="1"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33" fillId="0" borderId="1" xfId="1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protection locked="0"/>
    </xf>
    <xf numFmtId="0" fontId="10" fillId="0" borderId="20" xfId="0" applyFont="1" applyBorder="1" applyAlignment="1" applyProtection="1"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Border="1" applyProtection="1">
      <protection locked="0"/>
    </xf>
    <xf numFmtId="164" fontId="10" fillId="0" borderId="5" xfId="0" applyNumberFormat="1" applyFont="1" applyFill="1" applyBorder="1" applyAlignment="1" applyProtection="1">
      <alignment wrapText="1"/>
      <protection locked="0"/>
    </xf>
    <xf numFmtId="0" fontId="10" fillId="0" borderId="0" xfId="0" applyFont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Protection="1">
      <protection locked="0"/>
    </xf>
    <xf numFmtId="0" fontId="9" fillId="0" borderId="4" xfId="0" applyFont="1" applyBorder="1" applyAlignment="1" applyProtection="1">
      <protection locked="0"/>
    </xf>
    <xf numFmtId="164" fontId="9" fillId="0" borderId="4" xfId="0" applyNumberFormat="1" applyFont="1" applyFill="1" applyBorder="1" applyProtection="1">
      <protection locked="0"/>
    </xf>
    <xf numFmtId="164" fontId="10" fillId="0" borderId="4" xfId="0" applyNumberFormat="1" applyFont="1" applyFill="1" applyBorder="1" applyAlignment="1" applyProtection="1">
      <alignment horizontal="center"/>
      <protection locked="0"/>
    </xf>
    <xf numFmtId="164" fontId="10" fillId="0" borderId="4" xfId="0" applyNumberFormat="1" applyFont="1" applyFill="1" applyBorder="1" applyAlignment="1" applyProtection="1">
      <alignment horizontal="center" vertical="center"/>
      <protection locked="0"/>
    </xf>
    <xf numFmtId="164" fontId="11" fillId="0" borderId="4" xfId="0" applyNumberFormat="1" applyFont="1" applyFill="1" applyBorder="1" applyAlignment="1" applyProtection="1">
      <alignment horizontal="center"/>
    </xf>
    <xf numFmtId="164" fontId="11" fillId="0" borderId="4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  <protection locked="0"/>
    </xf>
    <xf numFmtId="164" fontId="10" fillId="0" borderId="3" xfId="0" applyNumberFormat="1" applyFont="1" applyFill="1" applyBorder="1" applyAlignment="1" applyProtection="1">
      <alignment horizontal="center"/>
      <protection locked="0"/>
    </xf>
    <xf numFmtId="164" fontId="10" fillId="0" borderId="6" xfId="0" applyNumberFormat="1" applyFont="1" applyFill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protection locked="0"/>
    </xf>
    <xf numFmtId="164" fontId="9" fillId="0" borderId="4" xfId="0" applyNumberFormat="1" applyFont="1" applyFill="1" applyBorder="1" applyAlignment="1" applyProtection="1">
      <alignment horizontal="left" vertical="center" wrapText="1"/>
      <protection locked="0"/>
    </xf>
    <xf numFmtId="164" fontId="9" fillId="0" borderId="4" xfId="0" applyNumberFormat="1" applyFont="1" applyFill="1" applyBorder="1" applyAlignment="1" applyProtection="1">
      <alignment wrapText="1"/>
      <protection locked="0"/>
    </xf>
    <xf numFmtId="164" fontId="9" fillId="0" borderId="6" xfId="0" applyNumberFormat="1" applyFont="1" applyFill="1" applyBorder="1" applyAlignment="1" applyProtection="1">
      <alignment wrapText="1"/>
      <protection locked="0"/>
    </xf>
    <xf numFmtId="0" fontId="10" fillId="0" borderId="24" xfId="0" applyFont="1" applyBorder="1" applyAlignment="1" applyProtection="1">
      <protection locked="0"/>
    </xf>
    <xf numFmtId="0" fontId="10" fillId="0" borderId="5" xfId="0" applyFont="1" applyBorder="1" applyAlignment="1" applyProtection="1">
      <protection locked="0"/>
    </xf>
    <xf numFmtId="3" fontId="10" fillId="0" borderId="4" xfId="0" applyNumberFormat="1" applyFont="1" applyFill="1" applyBorder="1" applyAlignment="1" applyProtection="1">
      <alignment horizontal="center"/>
      <protection locked="0"/>
    </xf>
    <xf numFmtId="164" fontId="10" fillId="0" borderId="20" xfId="0" applyNumberFormat="1" applyFont="1" applyFill="1" applyBorder="1" applyAlignment="1" applyProtection="1">
      <protection locked="0"/>
    </xf>
    <xf numFmtId="164" fontId="10" fillId="0" borderId="4" xfId="0" applyNumberFormat="1" applyFont="1" applyFill="1" applyBorder="1" applyAlignment="1" applyProtection="1">
      <alignment horizontal="center" wrapText="1"/>
      <protection locked="0"/>
    </xf>
    <xf numFmtId="0" fontId="10" fillId="0" borderId="4" xfId="0" applyFont="1" applyBorder="1" applyAlignment="1" applyProtection="1">
      <alignment wrapText="1"/>
      <protection locked="0"/>
    </xf>
    <xf numFmtId="164" fontId="10" fillId="0" borderId="4" xfId="0" applyNumberFormat="1" applyFont="1" applyFill="1" applyBorder="1" applyAlignment="1" applyProtection="1">
      <alignment horizontal="center" vertical="center"/>
    </xf>
    <xf numFmtId="164" fontId="11" fillId="0" borderId="4" xfId="0" applyNumberFormat="1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10" fillId="0" borderId="4" xfId="0" applyFont="1" applyBorder="1" applyAlignment="1" applyProtection="1">
      <alignment horizontal="left" vertical="center" wrapText="1"/>
      <protection locked="0"/>
    </xf>
    <xf numFmtId="164" fontId="40" fillId="6" borderId="4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right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25" xfId="0" applyFont="1" applyBorder="1" applyAlignment="1" applyProtection="1">
      <alignment horizontal="left" vertical="center"/>
      <protection locked="0"/>
    </xf>
    <xf numFmtId="164" fontId="40" fillId="6" borderId="4" xfId="0" applyNumberFormat="1" applyFont="1" applyFill="1" applyBorder="1" applyAlignment="1" applyProtection="1">
      <alignment horizontal="center"/>
      <protection locked="0"/>
    </xf>
    <xf numFmtId="164" fontId="4" fillId="0" borderId="4" xfId="2" applyNumberFormat="1" applyFont="1" applyFill="1" applyBorder="1" applyAlignment="1" applyProtection="1">
      <alignment horizontal="center" vertical="center"/>
      <protection locked="0"/>
    </xf>
    <xf numFmtId="0" fontId="4" fillId="0" borderId="4" xfId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5" fillId="0" borderId="0" xfId="0" applyFont="1" applyAlignment="1" applyProtection="1">
      <alignment horizontal="center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10" fillId="0" borderId="24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wrapText="1"/>
      <protection locked="0"/>
    </xf>
    <xf numFmtId="0" fontId="4" fillId="0" borderId="24" xfId="0" applyFont="1" applyBorder="1" applyAlignment="1" applyProtection="1">
      <alignment horizontal="center" wrapText="1"/>
      <protection locked="0"/>
    </xf>
    <xf numFmtId="0" fontId="4" fillId="0" borderId="5" xfId="0" applyFont="1" applyBorder="1" applyAlignment="1" applyProtection="1">
      <alignment horizont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protection locked="0"/>
    </xf>
    <xf numFmtId="0" fontId="37" fillId="0" borderId="0" xfId="0" applyFont="1" applyAlignment="1" applyProtection="1">
      <alignment horizont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24" xfId="0" applyFont="1" applyFill="1" applyBorder="1" applyAlignment="1" applyProtection="1">
      <alignment horizontal="center" vertical="center" wrapText="1"/>
      <protection locked="0"/>
    </xf>
    <xf numFmtId="0" fontId="7" fillId="0" borderId="21" xfId="0" applyFont="1" applyFill="1" applyBorder="1" applyAlignment="1" applyProtection="1">
      <alignment horizontal="center" vertical="center" wrapText="1"/>
      <protection locked="0"/>
    </xf>
    <xf numFmtId="0" fontId="7" fillId="0" borderId="22" xfId="0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Alignment="1" applyProtection="1">
      <alignment horizontal="center"/>
      <protection locked="0"/>
    </xf>
    <xf numFmtId="0" fontId="38" fillId="0" borderId="1" xfId="0" applyFont="1" applyBorder="1" applyAlignment="1" applyProtection="1">
      <alignment horizontal="center" vertical="center" wrapText="1"/>
      <protection locked="0"/>
    </xf>
    <xf numFmtId="0" fontId="38" fillId="0" borderId="2" xfId="0" applyFont="1" applyBorder="1" applyAlignment="1" applyProtection="1">
      <alignment horizontal="center" vertical="center" wrapText="1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42" fillId="0" borderId="4" xfId="0" applyFont="1" applyBorder="1" applyAlignment="1" applyProtection="1">
      <alignment horizontal="center" vertical="center"/>
      <protection locked="0"/>
    </xf>
    <xf numFmtId="0" fontId="24" fillId="0" borderId="0" xfId="1" applyFont="1" applyAlignment="1" applyProtection="1">
      <alignment horizontal="center" vertical="center"/>
      <protection locked="0"/>
    </xf>
    <xf numFmtId="0" fontId="25" fillId="0" borderId="0" xfId="1" applyFont="1" applyAlignment="1" applyProtection="1">
      <alignment horizontal="center" vertical="center"/>
      <protection locked="0"/>
    </xf>
    <xf numFmtId="0" fontId="25" fillId="0" borderId="0" xfId="1" applyFont="1" applyAlignment="1" applyProtection="1">
      <alignment horizontal="center"/>
      <protection locked="0"/>
    </xf>
    <xf numFmtId="0" fontId="27" fillId="0" borderId="1" xfId="1" applyFont="1" applyFill="1" applyBorder="1" applyAlignment="1" applyProtection="1">
      <alignment horizontal="center" vertical="center"/>
      <protection locked="0"/>
    </xf>
    <xf numFmtId="0" fontId="27" fillId="0" borderId="2" xfId="1" applyFont="1" applyFill="1" applyBorder="1" applyAlignment="1" applyProtection="1">
      <alignment horizontal="center" vertical="center"/>
      <protection locked="0"/>
    </xf>
    <xf numFmtId="0" fontId="27" fillId="0" borderId="3" xfId="1" applyFont="1" applyFill="1" applyBorder="1" applyAlignment="1" applyProtection="1">
      <alignment horizontal="center" vertical="center"/>
      <protection locked="0"/>
    </xf>
    <xf numFmtId="0" fontId="26" fillId="0" borderId="0" xfId="1" applyFont="1" applyAlignment="1" applyProtection="1">
      <alignment horizontal="center"/>
      <protection locked="0"/>
    </xf>
    <xf numFmtId="0" fontId="25" fillId="0" borderId="6" xfId="1" applyFont="1" applyBorder="1" applyAlignment="1" applyProtection="1">
      <alignment horizontal="center" vertical="center"/>
      <protection locked="0"/>
    </xf>
    <xf numFmtId="0" fontId="25" fillId="0" borderId="5" xfId="1" applyFont="1" applyBorder="1" applyAlignment="1" applyProtection="1">
      <alignment horizontal="center" vertical="center"/>
      <protection locked="0"/>
    </xf>
    <xf numFmtId="0" fontId="27" fillId="0" borderId="6" xfId="1" applyFont="1" applyFill="1" applyBorder="1" applyAlignment="1" applyProtection="1">
      <alignment horizontal="center" vertical="center" wrapText="1"/>
      <protection locked="0"/>
    </xf>
    <xf numFmtId="0" fontId="27" fillId="0" borderId="5" xfId="1" applyFont="1" applyFill="1" applyBorder="1" applyAlignment="1" applyProtection="1">
      <alignment horizontal="center" vertical="center"/>
      <protection locked="0"/>
    </xf>
    <xf numFmtId="0" fontId="27" fillId="0" borderId="6" xfId="1" applyFont="1" applyBorder="1" applyAlignment="1" applyProtection="1">
      <alignment horizontal="center" vertical="center" wrapText="1"/>
      <protection locked="0"/>
    </xf>
    <xf numFmtId="0" fontId="27" fillId="0" borderId="5" xfId="1" applyFont="1" applyBorder="1" applyAlignment="1" applyProtection="1">
      <alignment horizontal="center" vertical="center"/>
      <protection locked="0"/>
    </xf>
    <xf numFmtId="0" fontId="25" fillId="0" borderId="21" xfId="1" applyFont="1" applyBorder="1" applyAlignment="1" applyProtection="1">
      <alignment horizontal="center" vertical="center"/>
      <protection locked="0"/>
    </xf>
    <xf numFmtId="0" fontId="25" fillId="0" borderId="8" xfId="1" applyFont="1" applyBorder="1" applyAlignment="1" applyProtection="1">
      <alignment horizontal="center" vertical="center"/>
      <protection locked="0"/>
    </xf>
    <xf numFmtId="0" fontId="25" fillId="0" borderId="22" xfId="1" applyFont="1" applyBorder="1" applyAlignment="1" applyProtection="1">
      <alignment horizontal="center" vertical="center"/>
      <protection locked="0"/>
    </xf>
    <xf numFmtId="0" fontId="25" fillId="0" borderId="23" xfId="1" applyFont="1" applyBorder="1" applyAlignment="1" applyProtection="1">
      <alignment horizontal="center" vertical="center"/>
      <protection locked="0"/>
    </xf>
    <xf numFmtId="0" fontId="28" fillId="0" borderId="0" xfId="1" applyFont="1" applyAlignment="1" applyProtection="1">
      <alignment horizontal="center"/>
      <protection locked="0"/>
    </xf>
    <xf numFmtId="0" fontId="23" fillId="0" borderId="0" xfId="1" applyFont="1" applyAlignment="1" applyProtection="1">
      <alignment horizontal="left" wrapText="1"/>
      <protection locked="0"/>
    </xf>
    <xf numFmtId="0" fontId="23" fillId="0" borderId="0" xfId="1" applyFont="1" applyBorder="1" applyAlignment="1" applyProtection="1">
      <alignment horizontal="left" wrapText="1"/>
      <protection locked="0"/>
    </xf>
    <xf numFmtId="0" fontId="25" fillId="0" borderId="4" xfId="1" applyFont="1" applyBorder="1" applyAlignment="1" applyProtection="1">
      <alignment horizontal="center" vertical="center" wrapText="1"/>
      <protection locked="0"/>
    </xf>
    <xf numFmtId="0" fontId="25" fillId="0" borderId="4" xfId="1" applyFont="1" applyBorder="1" applyAlignment="1" applyProtection="1">
      <alignment horizontal="center" vertical="center"/>
      <protection locked="0"/>
    </xf>
    <xf numFmtId="0" fontId="25" fillId="0" borderId="20" xfId="1" applyFont="1" applyBorder="1" applyAlignment="1" applyProtection="1">
      <alignment horizontal="center" vertical="center"/>
      <protection locked="0"/>
    </xf>
    <xf numFmtId="0" fontId="25" fillId="0" borderId="0" xfId="1" applyFont="1" applyBorder="1" applyAlignment="1" applyProtection="1">
      <alignment horizontal="center" vertical="center"/>
      <protection locked="0"/>
    </xf>
    <xf numFmtId="0" fontId="27" fillId="0" borderId="26" xfId="1" applyFont="1" applyFill="1" applyBorder="1" applyAlignment="1" applyProtection="1">
      <alignment horizontal="center" vertical="center"/>
    </xf>
    <xf numFmtId="0" fontId="27" fillId="0" borderId="24" xfId="1" applyFont="1" applyFill="1" applyBorder="1" applyAlignment="1" applyProtection="1">
      <alignment horizontal="center" vertical="center"/>
    </xf>
    <xf numFmtId="0" fontId="27" fillId="0" borderId="5" xfId="1" applyFont="1" applyFill="1" applyBorder="1" applyAlignment="1" applyProtection="1">
      <alignment horizontal="center" vertical="center"/>
    </xf>
    <xf numFmtId="0" fontId="50" fillId="0" borderId="11" xfId="1" applyFont="1" applyBorder="1" applyAlignment="1" applyProtection="1">
      <alignment horizontal="center"/>
      <protection locked="0"/>
    </xf>
    <xf numFmtId="0" fontId="50" fillId="0" borderId="12" xfId="1" applyFont="1" applyBorder="1" applyAlignment="1" applyProtection="1">
      <alignment horizontal="center"/>
      <protection locked="0"/>
    </xf>
    <xf numFmtId="0" fontId="50" fillId="0" borderId="11" xfId="1" applyFont="1" applyFill="1" applyBorder="1" applyAlignment="1" applyProtection="1">
      <alignment horizontal="center"/>
      <protection locked="0"/>
    </xf>
    <xf numFmtId="0" fontId="50" fillId="0" borderId="27" xfId="1" applyFont="1" applyFill="1" applyBorder="1" applyAlignment="1" applyProtection="1">
      <alignment horizontal="center"/>
      <protection locked="0"/>
    </xf>
    <xf numFmtId="0" fontId="50" fillId="0" borderId="12" xfId="1" applyFont="1" applyFill="1" applyBorder="1" applyAlignment="1" applyProtection="1">
      <alignment horizontal="center"/>
      <protection locked="0"/>
    </xf>
    <xf numFmtId="0" fontId="50" fillId="0" borderId="22" xfId="1" applyFont="1" applyBorder="1" applyAlignment="1" applyProtection="1">
      <alignment horizontal="center"/>
      <protection locked="0"/>
    </xf>
    <xf numFmtId="0" fontId="50" fillId="0" borderId="23" xfId="1" applyFont="1" applyBorder="1" applyAlignment="1" applyProtection="1">
      <alignment horizontal="center"/>
      <protection locked="0"/>
    </xf>
    <xf numFmtId="0" fontId="50" fillId="0" borderId="13" xfId="1" applyFont="1" applyFill="1" applyBorder="1" applyAlignment="1" applyProtection="1">
      <alignment horizontal="center"/>
      <protection locked="0"/>
    </xf>
    <xf numFmtId="0" fontId="50" fillId="0" borderId="28" xfId="1" applyFont="1" applyFill="1" applyBorder="1" applyAlignment="1" applyProtection="1">
      <alignment horizontal="center"/>
      <protection locked="0"/>
    </xf>
    <xf numFmtId="0" fontId="50" fillId="0" borderId="14" xfId="1" applyFont="1" applyFill="1" applyBorder="1" applyAlignment="1" applyProtection="1">
      <alignment horizontal="center"/>
      <protection locked="0"/>
    </xf>
    <xf numFmtId="0" fontId="50" fillId="0" borderId="13" xfId="1" applyFont="1" applyBorder="1" applyAlignment="1" applyProtection="1">
      <alignment horizontal="center"/>
      <protection locked="0"/>
    </xf>
    <xf numFmtId="0" fontId="50" fillId="0" borderId="14" xfId="1" applyFont="1" applyBorder="1" applyAlignment="1" applyProtection="1">
      <alignment horizontal="center"/>
      <protection locked="0"/>
    </xf>
    <xf numFmtId="0" fontId="33" fillId="0" borderId="30" xfId="1" applyFont="1" applyBorder="1" applyAlignment="1" applyProtection="1">
      <alignment horizontal="center" vertical="center"/>
      <protection locked="0"/>
    </xf>
    <xf numFmtId="0" fontId="33" fillId="0" borderId="31" xfId="1" applyFont="1" applyBorder="1" applyAlignment="1" applyProtection="1">
      <alignment horizontal="center" vertical="center"/>
      <protection locked="0"/>
    </xf>
    <xf numFmtId="0" fontId="33" fillId="0" borderId="32" xfId="1" applyFont="1" applyBorder="1" applyAlignment="1" applyProtection="1">
      <alignment horizontal="center" vertical="center"/>
      <protection locked="0"/>
    </xf>
    <xf numFmtId="0" fontId="50" fillId="0" borderId="9" xfId="1" applyFont="1" applyBorder="1" applyAlignment="1" applyProtection="1">
      <alignment horizontal="center"/>
      <protection locked="0"/>
    </xf>
    <xf numFmtId="0" fontId="50" fillId="0" borderId="10" xfId="1" applyFont="1" applyBorder="1" applyAlignment="1" applyProtection="1">
      <alignment horizontal="center"/>
      <protection locked="0"/>
    </xf>
    <xf numFmtId="0" fontId="50" fillId="0" borderId="9" xfId="1" applyFont="1" applyFill="1" applyBorder="1" applyAlignment="1" applyProtection="1">
      <alignment horizontal="center"/>
      <protection locked="0"/>
    </xf>
    <xf numFmtId="0" fontId="50" fillId="0" borderId="39" xfId="1" applyFont="1" applyFill="1" applyBorder="1" applyAlignment="1" applyProtection="1">
      <alignment horizontal="center"/>
      <protection locked="0"/>
    </xf>
    <xf numFmtId="0" fontId="50" fillId="0" borderId="10" xfId="1" applyFont="1" applyFill="1" applyBorder="1" applyAlignment="1" applyProtection="1">
      <alignment horizontal="center"/>
      <protection locked="0"/>
    </xf>
    <xf numFmtId="0" fontId="33" fillId="0" borderId="6" xfId="1" applyFont="1" applyBorder="1" applyAlignment="1" applyProtection="1">
      <alignment horizontal="center" vertical="center"/>
      <protection locked="0"/>
    </xf>
    <xf numFmtId="0" fontId="51" fillId="0" borderId="24" xfId="1" applyFont="1" applyBorder="1" applyAlignment="1" applyProtection="1">
      <alignment horizontal="center" vertical="center"/>
      <protection locked="0"/>
    </xf>
    <xf numFmtId="0" fontId="51" fillId="0" borderId="5" xfId="1" applyFont="1" applyBorder="1" applyAlignment="1" applyProtection="1">
      <alignment horizontal="center" vertical="center"/>
      <protection locked="0"/>
    </xf>
    <xf numFmtId="0" fontId="50" fillId="0" borderId="15" xfId="1" applyFont="1" applyBorder="1" applyAlignment="1" applyProtection="1">
      <alignment horizontal="center"/>
      <protection locked="0"/>
    </xf>
    <xf numFmtId="0" fontId="50" fillId="0" borderId="16" xfId="1" applyFont="1" applyBorder="1" applyAlignment="1" applyProtection="1">
      <alignment horizontal="center"/>
      <protection locked="0"/>
    </xf>
    <xf numFmtId="0" fontId="50" fillId="0" borderId="15" xfId="1" applyFont="1" applyFill="1" applyBorder="1" applyAlignment="1" applyProtection="1">
      <alignment horizontal="center"/>
      <protection locked="0"/>
    </xf>
    <xf numFmtId="0" fontId="50" fillId="0" borderId="29" xfId="1" applyFont="1" applyFill="1" applyBorder="1" applyAlignment="1" applyProtection="1">
      <alignment horizontal="center"/>
      <protection locked="0"/>
    </xf>
    <xf numFmtId="0" fontId="50" fillId="0" borderId="16" xfId="1" applyFont="1" applyFill="1" applyBorder="1" applyAlignment="1" applyProtection="1">
      <alignment horizontal="center"/>
      <protection locked="0"/>
    </xf>
    <xf numFmtId="0" fontId="50" fillId="0" borderId="40" xfId="1" applyFont="1" applyBorder="1" applyAlignment="1" applyProtection="1">
      <alignment horizontal="center"/>
      <protection locked="0"/>
    </xf>
    <xf numFmtId="0" fontId="50" fillId="0" borderId="41" xfId="1" applyFont="1" applyBorder="1" applyAlignment="1" applyProtection="1">
      <alignment horizontal="center"/>
      <protection locked="0"/>
    </xf>
    <xf numFmtId="0" fontId="50" fillId="0" borderId="42" xfId="1" applyFont="1" applyFill="1" applyBorder="1" applyAlignment="1" applyProtection="1">
      <alignment horizontal="center"/>
      <protection locked="0"/>
    </xf>
    <xf numFmtId="0" fontId="50" fillId="0" borderId="43" xfId="1" applyFont="1" applyFill="1" applyBorder="1" applyAlignment="1" applyProtection="1">
      <alignment horizontal="center"/>
      <protection locked="0"/>
    </xf>
    <xf numFmtId="0" fontId="50" fillId="0" borderId="44" xfId="1" applyFont="1" applyFill="1" applyBorder="1" applyAlignment="1" applyProtection="1">
      <alignment horizontal="center"/>
      <protection locked="0"/>
    </xf>
    <xf numFmtId="0" fontId="33" fillId="0" borderId="24" xfId="1" applyFont="1" applyBorder="1" applyAlignment="1" applyProtection="1">
      <alignment horizontal="center" vertical="center"/>
      <protection locked="0"/>
    </xf>
    <xf numFmtId="0" fontId="51" fillId="0" borderId="34" xfId="1" applyFont="1" applyBorder="1" applyAlignment="1" applyProtection="1">
      <alignment horizontal="center" vertical="center"/>
      <protection locked="0"/>
    </xf>
    <xf numFmtId="0" fontId="33" fillId="0" borderId="35" xfId="1" applyFont="1" applyBorder="1" applyAlignment="1" applyProtection="1">
      <alignment horizontal="center" vertical="center"/>
      <protection locked="0"/>
    </xf>
    <xf numFmtId="0" fontId="50" fillId="0" borderId="17" xfId="1" applyFont="1" applyBorder="1" applyAlignment="1" applyProtection="1">
      <alignment horizontal="center"/>
      <protection locked="0"/>
    </xf>
    <xf numFmtId="0" fontId="50" fillId="0" borderId="18" xfId="1" applyFont="1" applyBorder="1" applyAlignment="1" applyProtection="1">
      <alignment horizontal="center"/>
      <protection locked="0"/>
    </xf>
    <xf numFmtId="0" fontId="50" fillId="0" borderId="17" xfId="1" applyFont="1" applyFill="1" applyBorder="1" applyAlignment="1" applyProtection="1">
      <alignment horizontal="center"/>
      <protection locked="0"/>
    </xf>
    <xf numFmtId="0" fontId="50" fillId="0" borderId="33" xfId="1" applyFont="1" applyFill="1" applyBorder="1" applyAlignment="1" applyProtection="1">
      <alignment horizontal="center"/>
      <protection locked="0"/>
    </xf>
    <xf numFmtId="0" fontId="50" fillId="0" borderId="18" xfId="1" applyFont="1" applyFill="1" applyBorder="1" applyAlignment="1" applyProtection="1">
      <alignment horizontal="center"/>
      <protection locked="0"/>
    </xf>
    <xf numFmtId="0" fontId="27" fillId="0" borderId="6" xfId="1" applyFont="1" applyFill="1" applyBorder="1" applyAlignment="1" applyProtection="1">
      <alignment horizontal="center" vertical="center"/>
    </xf>
    <xf numFmtId="0" fontId="25" fillId="0" borderId="36" xfId="1" applyFont="1" applyBorder="1" applyAlignment="1" applyProtection="1">
      <alignment horizontal="center" vertical="center"/>
      <protection locked="0"/>
    </xf>
    <xf numFmtId="0" fontId="25" fillId="0" borderId="37" xfId="1" applyFont="1" applyBorder="1" applyAlignment="1" applyProtection="1">
      <alignment horizontal="center" vertical="center"/>
      <protection locked="0"/>
    </xf>
    <xf numFmtId="0" fontId="25" fillId="0" borderId="38" xfId="1" applyFont="1" applyBorder="1" applyAlignment="1" applyProtection="1">
      <alignment horizontal="center" vertical="center"/>
      <protection locked="0"/>
    </xf>
    <xf numFmtId="0" fontId="25" fillId="0" borderId="36" xfId="1" applyFont="1" applyBorder="1" applyAlignment="1" applyProtection="1">
      <alignment horizontal="center" vertical="center" wrapText="1"/>
      <protection locked="0"/>
    </xf>
    <xf numFmtId="0" fontId="23" fillId="0" borderId="19" xfId="1" applyFont="1" applyBorder="1" applyAlignment="1" applyProtection="1">
      <alignment horizontal="left" wrapText="1"/>
      <protection locked="0"/>
    </xf>
    <xf numFmtId="0" fontId="25" fillId="0" borderId="1" xfId="1" applyFont="1" applyBorder="1" applyAlignment="1" applyProtection="1">
      <alignment horizontal="center" vertical="center"/>
      <protection locked="0"/>
    </xf>
    <xf numFmtId="0" fontId="25" fillId="0" borderId="3" xfId="1" applyFont="1" applyBorder="1" applyAlignment="1" applyProtection="1">
      <alignment horizontal="center" vertical="center"/>
      <protection locked="0"/>
    </xf>
    <xf numFmtId="49" fontId="48" fillId="0" borderId="1" xfId="1" applyNumberFormat="1" applyFont="1" applyBorder="1" applyAlignment="1" applyProtection="1">
      <alignment horizontal="center" vertical="center"/>
      <protection locked="0"/>
    </xf>
    <xf numFmtId="49" fontId="48" fillId="0" borderId="3" xfId="1" applyNumberFormat="1" applyFont="1" applyBorder="1" applyAlignment="1" applyProtection="1">
      <alignment horizontal="center" vertical="center"/>
      <protection locked="0"/>
    </xf>
    <xf numFmtId="164" fontId="50" fillId="0" borderId="6" xfId="1" applyNumberFormat="1" applyFont="1" applyFill="1" applyBorder="1" applyAlignment="1" applyProtection="1">
      <alignment horizontal="center" vertical="center"/>
    </xf>
    <xf numFmtId="164" fontId="50" fillId="0" borderId="5" xfId="1" applyNumberFormat="1" applyFont="1" applyFill="1" applyBorder="1" applyAlignment="1" applyProtection="1">
      <alignment horizontal="center" vertical="center"/>
    </xf>
    <xf numFmtId="49" fontId="24" fillId="0" borderId="1" xfId="1" applyNumberFormat="1" applyFont="1" applyBorder="1" applyAlignment="1" applyProtection="1">
      <alignment horizontal="center" vertical="center"/>
      <protection locked="0"/>
    </xf>
    <xf numFmtId="49" fontId="24" fillId="0" borderId="3" xfId="1" applyNumberFormat="1" applyFont="1" applyBorder="1" applyAlignment="1" applyProtection="1">
      <alignment horizontal="center" vertical="center"/>
      <protection locked="0"/>
    </xf>
    <xf numFmtId="49" fontId="22" fillId="0" borderId="0" xfId="1" applyNumberFormat="1" applyFont="1" applyAlignment="1" applyProtection="1">
      <alignment horizontal="left" wrapText="1"/>
      <protection locked="0"/>
    </xf>
    <xf numFmtId="49" fontId="22" fillId="0" borderId="19" xfId="1" applyNumberFormat="1" applyFont="1" applyBorder="1" applyAlignment="1" applyProtection="1">
      <alignment horizontal="left" wrapText="1"/>
      <protection locked="0"/>
    </xf>
    <xf numFmtId="0" fontId="24" fillId="0" borderId="0" xfId="1" applyFont="1" applyAlignment="1" applyProtection="1">
      <alignment horizontal="left"/>
      <protection locked="0"/>
    </xf>
    <xf numFmtId="0" fontId="50" fillId="0" borderId="6" xfId="1" applyFont="1" applyBorder="1" applyAlignment="1" applyProtection="1">
      <alignment horizontal="center" vertical="center"/>
      <protection locked="0"/>
    </xf>
    <xf numFmtId="49" fontId="23" fillId="0" borderId="19" xfId="1" applyNumberFormat="1" applyFont="1" applyBorder="1" applyAlignment="1" applyProtection="1">
      <alignment horizontal="left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49" fontId="4" fillId="0" borderId="3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6" fillId="0" borderId="21" xfId="0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37" fillId="0" borderId="19" xfId="0" applyFont="1" applyBorder="1" applyAlignment="1" applyProtection="1">
      <alignment horizontal="center"/>
      <protection locked="0"/>
    </xf>
  </cellXfs>
  <cellStyles count="3">
    <cellStyle name="Normal" xfId="0" builtinId="0"/>
    <cellStyle name="Normal_Mau tung muc 360 gio NH 2013-2014" xfId="1"/>
    <cellStyle name="Normal_tong ket gio NCKH_Dong luc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56025" name="Line 1"/>
        <xdr:cNvSpPr>
          <a:spLocks noChangeShapeType="1"/>
        </xdr:cNvSpPr>
      </xdr:nvSpPr>
      <xdr:spPr bwMode="auto">
        <a:xfrm>
          <a:off x="561975" y="7810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56026" name="Line 2"/>
        <xdr:cNvSpPr>
          <a:spLocks noChangeShapeType="1"/>
        </xdr:cNvSpPr>
      </xdr:nvSpPr>
      <xdr:spPr bwMode="auto">
        <a:xfrm>
          <a:off x="6686550" y="8001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714375</xdr:colOff>
      <xdr:row>3</xdr:row>
      <xdr:rowOff>9525</xdr:rowOff>
    </xdr:to>
    <xdr:sp macro="" textlink="">
      <xdr:nvSpPr>
        <xdr:cNvPr id="55001" name="Line 1"/>
        <xdr:cNvSpPr>
          <a:spLocks noChangeShapeType="1"/>
        </xdr:cNvSpPr>
      </xdr:nvSpPr>
      <xdr:spPr bwMode="auto">
        <a:xfrm>
          <a:off x="504825" y="7810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447675</xdr:colOff>
      <xdr:row>3</xdr:row>
      <xdr:rowOff>0</xdr:rowOff>
    </xdr:from>
    <xdr:to>
      <xdr:col>13</xdr:col>
      <xdr:colOff>495300</xdr:colOff>
      <xdr:row>3</xdr:row>
      <xdr:rowOff>0</xdr:rowOff>
    </xdr:to>
    <xdr:sp macro="" textlink="">
      <xdr:nvSpPr>
        <xdr:cNvPr id="55002" name="Line 2"/>
        <xdr:cNvSpPr>
          <a:spLocks noChangeShapeType="1"/>
        </xdr:cNvSpPr>
      </xdr:nvSpPr>
      <xdr:spPr bwMode="auto">
        <a:xfrm>
          <a:off x="7077075" y="771525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52959" name="Line 1"/>
        <xdr:cNvSpPr>
          <a:spLocks noChangeShapeType="1"/>
        </xdr:cNvSpPr>
      </xdr:nvSpPr>
      <xdr:spPr bwMode="auto">
        <a:xfrm>
          <a:off x="561975" y="781050"/>
          <a:ext cx="2124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52960" name="Line 2"/>
        <xdr:cNvSpPr>
          <a:spLocks noChangeShapeType="1"/>
        </xdr:cNvSpPr>
      </xdr:nvSpPr>
      <xdr:spPr bwMode="auto">
        <a:xfrm>
          <a:off x="7191375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53983" name="Line 1"/>
        <xdr:cNvSpPr>
          <a:spLocks noChangeShapeType="1"/>
        </xdr:cNvSpPr>
      </xdr:nvSpPr>
      <xdr:spPr bwMode="auto">
        <a:xfrm>
          <a:off x="457200" y="781050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323850</xdr:colOff>
      <xdr:row>3</xdr:row>
      <xdr:rowOff>28575</xdr:rowOff>
    </xdr:from>
    <xdr:to>
      <xdr:col>13</xdr:col>
      <xdr:colOff>628650</xdr:colOff>
      <xdr:row>3</xdr:row>
      <xdr:rowOff>28575</xdr:rowOff>
    </xdr:to>
    <xdr:sp macro="" textlink="">
      <xdr:nvSpPr>
        <xdr:cNvPr id="53984" name="Line 2"/>
        <xdr:cNvSpPr>
          <a:spLocks noChangeShapeType="1"/>
        </xdr:cNvSpPr>
      </xdr:nvSpPr>
      <xdr:spPr bwMode="auto">
        <a:xfrm>
          <a:off x="6600825" y="800100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19050</xdr:rowOff>
    </xdr:from>
    <xdr:to>
      <xdr:col>3</xdr:col>
      <xdr:colOff>771525</xdr:colOff>
      <xdr:row>3</xdr:row>
      <xdr:rowOff>19050</xdr:rowOff>
    </xdr:to>
    <xdr:sp macro="" textlink="">
      <xdr:nvSpPr>
        <xdr:cNvPr id="49893" name="Line 1"/>
        <xdr:cNvSpPr>
          <a:spLocks noChangeShapeType="1"/>
        </xdr:cNvSpPr>
      </xdr:nvSpPr>
      <xdr:spPr bwMode="auto">
        <a:xfrm>
          <a:off x="609600" y="666750"/>
          <a:ext cx="2066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38100</xdr:colOff>
      <xdr:row>3</xdr:row>
      <xdr:rowOff>28575</xdr:rowOff>
    </xdr:from>
    <xdr:to>
      <xdr:col>13</xdr:col>
      <xdr:colOff>781050</xdr:colOff>
      <xdr:row>3</xdr:row>
      <xdr:rowOff>28575</xdr:rowOff>
    </xdr:to>
    <xdr:sp macro="" textlink="">
      <xdr:nvSpPr>
        <xdr:cNvPr id="49894" name="Line 2"/>
        <xdr:cNvSpPr>
          <a:spLocks noChangeShapeType="1"/>
        </xdr:cNvSpPr>
      </xdr:nvSpPr>
      <xdr:spPr bwMode="auto">
        <a:xfrm>
          <a:off x="7296150" y="676275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50917" name="Line 1"/>
        <xdr:cNvSpPr>
          <a:spLocks noChangeShapeType="1"/>
        </xdr:cNvSpPr>
      </xdr:nvSpPr>
      <xdr:spPr bwMode="auto">
        <a:xfrm>
          <a:off x="485775" y="7810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476250</xdr:colOff>
      <xdr:row>3</xdr:row>
      <xdr:rowOff>28575</xdr:rowOff>
    </xdr:from>
    <xdr:to>
      <xdr:col>13</xdr:col>
      <xdr:colOff>781050</xdr:colOff>
      <xdr:row>3</xdr:row>
      <xdr:rowOff>28575</xdr:rowOff>
    </xdr:to>
    <xdr:sp macro="" textlink="">
      <xdr:nvSpPr>
        <xdr:cNvPr id="50918" name="Line 2"/>
        <xdr:cNvSpPr>
          <a:spLocks noChangeShapeType="1"/>
        </xdr:cNvSpPr>
      </xdr:nvSpPr>
      <xdr:spPr bwMode="auto">
        <a:xfrm>
          <a:off x="6686550" y="800100"/>
          <a:ext cx="1238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51941" name="Line 1"/>
        <xdr:cNvSpPr>
          <a:spLocks noChangeShapeType="1"/>
        </xdr:cNvSpPr>
      </xdr:nvSpPr>
      <xdr:spPr bwMode="auto">
        <a:xfrm>
          <a:off x="561975" y="647700"/>
          <a:ext cx="2171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51942" name="Line 2"/>
        <xdr:cNvSpPr>
          <a:spLocks noChangeShapeType="1"/>
        </xdr:cNvSpPr>
      </xdr:nvSpPr>
      <xdr:spPr bwMode="auto">
        <a:xfrm>
          <a:off x="7210425" y="66675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48871" name="Line 1"/>
        <xdr:cNvSpPr>
          <a:spLocks noChangeShapeType="1"/>
        </xdr:cNvSpPr>
      </xdr:nvSpPr>
      <xdr:spPr bwMode="auto">
        <a:xfrm>
          <a:off x="561975" y="781050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409575</xdr:colOff>
      <xdr:row>3</xdr:row>
      <xdr:rowOff>28575</xdr:rowOff>
    </xdr:from>
    <xdr:to>
      <xdr:col>13</xdr:col>
      <xdr:colOff>714375</xdr:colOff>
      <xdr:row>3</xdr:row>
      <xdr:rowOff>28575</xdr:rowOff>
    </xdr:to>
    <xdr:sp macro="" textlink="">
      <xdr:nvSpPr>
        <xdr:cNvPr id="48872" name="Line 2"/>
        <xdr:cNvSpPr>
          <a:spLocks noChangeShapeType="1"/>
        </xdr:cNvSpPr>
      </xdr:nvSpPr>
      <xdr:spPr bwMode="auto">
        <a:xfrm>
          <a:off x="6829425" y="80010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46825" name="Line 1"/>
        <xdr:cNvSpPr>
          <a:spLocks noChangeShapeType="1"/>
        </xdr:cNvSpPr>
      </xdr:nvSpPr>
      <xdr:spPr bwMode="auto">
        <a:xfrm>
          <a:off x="561975" y="781050"/>
          <a:ext cx="2095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46826" name="Line 2"/>
        <xdr:cNvSpPr>
          <a:spLocks noChangeShapeType="1"/>
        </xdr:cNvSpPr>
      </xdr:nvSpPr>
      <xdr:spPr bwMode="auto">
        <a:xfrm>
          <a:off x="7181850" y="8001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28575</xdr:rowOff>
    </xdr:from>
    <xdr:to>
      <xdr:col>3</xdr:col>
      <xdr:colOff>876300</xdr:colOff>
      <xdr:row>3</xdr:row>
      <xdr:rowOff>28575</xdr:rowOff>
    </xdr:to>
    <xdr:sp macro="" textlink="">
      <xdr:nvSpPr>
        <xdr:cNvPr id="47849" name="Line 1"/>
        <xdr:cNvSpPr>
          <a:spLocks noChangeShapeType="1"/>
        </xdr:cNvSpPr>
      </xdr:nvSpPr>
      <xdr:spPr bwMode="auto">
        <a:xfrm>
          <a:off x="704850" y="800100"/>
          <a:ext cx="2143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438150</xdr:colOff>
      <xdr:row>3</xdr:row>
      <xdr:rowOff>38100</xdr:rowOff>
    </xdr:from>
    <xdr:to>
      <xdr:col>13</xdr:col>
      <xdr:colOff>742950</xdr:colOff>
      <xdr:row>3</xdr:row>
      <xdr:rowOff>38100</xdr:rowOff>
    </xdr:to>
    <xdr:sp macro="" textlink="">
      <xdr:nvSpPr>
        <xdr:cNvPr id="47850" name="Line 2"/>
        <xdr:cNvSpPr>
          <a:spLocks noChangeShapeType="1"/>
        </xdr:cNvSpPr>
      </xdr:nvSpPr>
      <xdr:spPr bwMode="auto">
        <a:xfrm>
          <a:off x="6924675" y="809625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45807" name="Line 1"/>
        <xdr:cNvSpPr>
          <a:spLocks noChangeShapeType="1"/>
        </xdr:cNvSpPr>
      </xdr:nvSpPr>
      <xdr:spPr bwMode="auto">
        <a:xfrm>
          <a:off x="561975" y="781050"/>
          <a:ext cx="2000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161925</xdr:colOff>
      <xdr:row>3</xdr:row>
      <xdr:rowOff>19050</xdr:rowOff>
    </xdr:from>
    <xdr:to>
      <xdr:col>13</xdr:col>
      <xdr:colOff>9525</xdr:colOff>
      <xdr:row>3</xdr:row>
      <xdr:rowOff>19050</xdr:rowOff>
    </xdr:to>
    <xdr:sp macro="" textlink="">
      <xdr:nvSpPr>
        <xdr:cNvPr id="45808" name="Line 2"/>
        <xdr:cNvSpPr>
          <a:spLocks noChangeShapeType="1"/>
        </xdr:cNvSpPr>
      </xdr:nvSpPr>
      <xdr:spPr bwMode="auto">
        <a:xfrm>
          <a:off x="6819900" y="79057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44785" name="Line 1"/>
        <xdr:cNvSpPr>
          <a:spLocks noChangeShapeType="1"/>
        </xdr:cNvSpPr>
      </xdr:nvSpPr>
      <xdr:spPr bwMode="auto">
        <a:xfrm>
          <a:off x="485775" y="7810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85725</xdr:colOff>
      <xdr:row>3</xdr:row>
      <xdr:rowOff>28575</xdr:rowOff>
    </xdr:from>
    <xdr:to>
      <xdr:col>13</xdr:col>
      <xdr:colOff>771525</xdr:colOff>
      <xdr:row>3</xdr:row>
      <xdr:rowOff>28575</xdr:rowOff>
    </xdr:to>
    <xdr:sp macro="" textlink="">
      <xdr:nvSpPr>
        <xdr:cNvPr id="44786" name="Line 2"/>
        <xdr:cNvSpPr>
          <a:spLocks noChangeShapeType="1"/>
        </xdr:cNvSpPr>
      </xdr:nvSpPr>
      <xdr:spPr bwMode="auto">
        <a:xfrm>
          <a:off x="7067550" y="800100"/>
          <a:ext cx="1085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62949" name="Line 1"/>
        <xdr:cNvSpPr>
          <a:spLocks noChangeShapeType="1"/>
        </xdr:cNvSpPr>
      </xdr:nvSpPr>
      <xdr:spPr bwMode="auto">
        <a:xfrm>
          <a:off x="561975" y="781050"/>
          <a:ext cx="1971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62950" name="Line 2"/>
        <xdr:cNvSpPr>
          <a:spLocks noChangeShapeType="1"/>
        </xdr:cNvSpPr>
      </xdr:nvSpPr>
      <xdr:spPr bwMode="auto">
        <a:xfrm>
          <a:off x="7553325" y="800100"/>
          <a:ext cx="1562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62951" name="Line 1"/>
        <xdr:cNvSpPr>
          <a:spLocks noChangeShapeType="1"/>
        </xdr:cNvSpPr>
      </xdr:nvSpPr>
      <xdr:spPr bwMode="auto">
        <a:xfrm>
          <a:off x="561975" y="781050"/>
          <a:ext cx="1971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62952" name="Line 2"/>
        <xdr:cNvSpPr>
          <a:spLocks noChangeShapeType="1"/>
        </xdr:cNvSpPr>
      </xdr:nvSpPr>
      <xdr:spPr bwMode="auto">
        <a:xfrm>
          <a:off x="7553325" y="800100"/>
          <a:ext cx="1562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64798" name="Line 1"/>
        <xdr:cNvSpPr>
          <a:spLocks noChangeShapeType="1"/>
        </xdr:cNvSpPr>
      </xdr:nvSpPr>
      <xdr:spPr bwMode="auto">
        <a:xfrm>
          <a:off x="561975" y="78105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64799" name="Line 1"/>
        <xdr:cNvSpPr>
          <a:spLocks noChangeShapeType="1"/>
        </xdr:cNvSpPr>
      </xdr:nvSpPr>
      <xdr:spPr bwMode="auto">
        <a:xfrm>
          <a:off x="561975" y="78105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3</xdr:row>
      <xdr:rowOff>28575</xdr:rowOff>
    </xdr:from>
    <xdr:to>
      <xdr:col>13</xdr:col>
      <xdr:colOff>733425</xdr:colOff>
      <xdr:row>3</xdr:row>
      <xdr:rowOff>28575</xdr:rowOff>
    </xdr:to>
    <xdr:sp macro="" textlink="">
      <xdr:nvSpPr>
        <xdr:cNvPr id="64800" name="Line 2"/>
        <xdr:cNvSpPr>
          <a:spLocks noChangeShapeType="1"/>
        </xdr:cNvSpPr>
      </xdr:nvSpPr>
      <xdr:spPr bwMode="auto">
        <a:xfrm>
          <a:off x="6896100" y="800100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61862" name="Line 1"/>
        <xdr:cNvSpPr>
          <a:spLocks noChangeShapeType="1"/>
        </xdr:cNvSpPr>
      </xdr:nvSpPr>
      <xdr:spPr bwMode="auto">
        <a:xfrm>
          <a:off x="561975" y="647700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61863" name="Line 1"/>
        <xdr:cNvSpPr>
          <a:spLocks noChangeShapeType="1"/>
        </xdr:cNvSpPr>
      </xdr:nvSpPr>
      <xdr:spPr bwMode="auto">
        <a:xfrm>
          <a:off x="561975" y="647700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352425</xdr:colOff>
      <xdr:row>3</xdr:row>
      <xdr:rowOff>38100</xdr:rowOff>
    </xdr:from>
    <xdr:to>
      <xdr:col>13</xdr:col>
      <xdr:colOff>657225</xdr:colOff>
      <xdr:row>3</xdr:row>
      <xdr:rowOff>38100</xdr:rowOff>
    </xdr:to>
    <xdr:sp macro="" textlink="">
      <xdr:nvSpPr>
        <xdr:cNvPr id="61864" name="Line 2"/>
        <xdr:cNvSpPr>
          <a:spLocks noChangeShapeType="1"/>
        </xdr:cNvSpPr>
      </xdr:nvSpPr>
      <xdr:spPr bwMode="auto">
        <a:xfrm>
          <a:off x="6838950" y="67627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714375</xdr:colOff>
      <xdr:row>3</xdr:row>
      <xdr:rowOff>9525</xdr:rowOff>
    </xdr:to>
    <xdr:sp macro="" textlink="">
      <xdr:nvSpPr>
        <xdr:cNvPr id="63780" name="Line 1"/>
        <xdr:cNvSpPr>
          <a:spLocks noChangeShapeType="1"/>
        </xdr:cNvSpPr>
      </xdr:nvSpPr>
      <xdr:spPr bwMode="auto">
        <a:xfrm>
          <a:off x="561975" y="78105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3</xdr:row>
      <xdr:rowOff>9525</xdr:rowOff>
    </xdr:from>
    <xdr:to>
      <xdr:col>3</xdr:col>
      <xdr:colOff>714375</xdr:colOff>
      <xdr:row>3</xdr:row>
      <xdr:rowOff>9525</xdr:rowOff>
    </xdr:to>
    <xdr:sp macro="" textlink="">
      <xdr:nvSpPr>
        <xdr:cNvPr id="63781" name="Line 1"/>
        <xdr:cNvSpPr>
          <a:spLocks noChangeShapeType="1"/>
        </xdr:cNvSpPr>
      </xdr:nvSpPr>
      <xdr:spPr bwMode="auto">
        <a:xfrm>
          <a:off x="561975" y="78105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438150</xdr:colOff>
      <xdr:row>3</xdr:row>
      <xdr:rowOff>28575</xdr:rowOff>
    </xdr:from>
    <xdr:to>
      <xdr:col>13</xdr:col>
      <xdr:colOff>647700</xdr:colOff>
      <xdr:row>3</xdr:row>
      <xdr:rowOff>28575</xdr:rowOff>
    </xdr:to>
    <xdr:sp macro="" textlink="">
      <xdr:nvSpPr>
        <xdr:cNvPr id="63782" name="Line 2"/>
        <xdr:cNvSpPr>
          <a:spLocks noChangeShapeType="1"/>
        </xdr:cNvSpPr>
      </xdr:nvSpPr>
      <xdr:spPr bwMode="auto">
        <a:xfrm>
          <a:off x="7000875" y="800100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38651" name="Line 1"/>
        <xdr:cNvSpPr>
          <a:spLocks noChangeShapeType="1"/>
        </xdr:cNvSpPr>
      </xdr:nvSpPr>
      <xdr:spPr bwMode="auto">
        <a:xfrm>
          <a:off x="561975" y="781050"/>
          <a:ext cx="2162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3</xdr:row>
      <xdr:rowOff>19050</xdr:rowOff>
    </xdr:from>
    <xdr:to>
      <xdr:col>13</xdr:col>
      <xdr:colOff>514350</xdr:colOff>
      <xdr:row>3</xdr:row>
      <xdr:rowOff>19050</xdr:rowOff>
    </xdr:to>
    <xdr:sp macro="" textlink="">
      <xdr:nvSpPr>
        <xdr:cNvPr id="38652" name="Line 2"/>
        <xdr:cNvSpPr>
          <a:spLocks noChangeShapeType="1"/>
        </xdr:cNvSpPr>
      </xdr:nvSpPr>
      <xdr:spPr bwMode="auto">
        <a:xfrm>
          <a:off x="7362825" y="790575"/>
          <a:ext cx="1400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714375</xdr:colOff>
      <xdr:row>3</xdr:row>
      <xdr:rowOff>9525</xdr:rowOff>
    </xdr:to>
    <xdr:sp macro="" textlink="">
      <xdr:nvSpPr>
        <xdr:cNvPr id="39675" name="Line 1"/>
        <xdr:cNvSpPr>
          <a:spLocks noChangeShapeType="1"/>
        </xdr:cNvSpPr>
      </xdr:nvSpPr>
      <xdr:spPr bwMode="auto">
        <a:xfrm>
          <a:off x="561975" y="78105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285750</xdr:colOff>
      <xdr:row>3</xdr:row>
      <xdr:rowOff>28575</xdr:rowOff>
    </xdr:from>
    <xdr:to>
      <xdr:col>13</xdr:col>
      <xdr:colOff>1019175</xdr:colOff>
      <xdr:row>3</xdr:row>
      <xdr:rowOff>28575</xdr:rowOff>
    </xdr:to>
    <xdr:sp macro="" textlink="">
      <xdr:nvSpPr>
        <xdr:cNvPr id="39676" name="Line 2"/>
        <xdr:cNvSpPr>
          <a:spLocks noChangeShapeType="1"/>
        </xdr:cNvSpPr>
      </xdr:nvSpPr>
      <xdr:spPr bwMode="auto">
        <a:xfrm>
          <a:off x="6829425" y="800100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37637" name="Line 1"/>
        <xdr:cNvSpPr>
          <a:spLocks noChangeShapeType="1"/>
        </xdr:cNvSpPr>
      </xdr:nvSpPr>
      <xdr:spPr bwMode="auto">
        <a:xfrm>
          <a:off x="561975" y="781050"/>
          <a:ext cx="2162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37638" name="Line 2"/>
        <xdr:cNvSpPr>
          <a:spLocks noChangeShapeType="1"/>
        </xdr:cNvSpPr>
      </xdr:nvSpPr>
      <xdr:spPr bwMode="auto">
        <a:xfrm>
          <a:off x="6877050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714375</xdr:colOff>
      <xdr:row>3</xdr:row>
      <xdr:rowOff>9525</xdr:rowOff>
    </xdr:to>
    <xdr:sp macro="" textlink="">
      <xdr:nvSpPr>
        <xdr:cNvPr id="34567" name="Line 1"/>
        <xdr:cNvSpPr>
          <a:spLocks noChangeShapeType="1"/>
        </xdr:cNvSpPr>
      </xdr:nvSpPr>
      <xdr:spPr bwMode="auto">
        <a:xfrm>
          <a:off x="561975" y="781050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381000</xdr:colOff>
      <xdr:row>3</xdr:row>
      <xdr:rowOff>28575</xdr:rowOff>
    </xdr:from>
    <xdr:to>
      <xdr:col>13</xdr:col>
      <xdr:colOff>685800</xdr:colOff>
      <xdr:row>3</xdr:row>
      <xdr:rowOff>28575</xdr:rowOff>
    </xdr:to>
    <xdr:sp macro="" textlink="">
      <xdr:nvSpPr>
        <xdr:cNvPr id="34568" name="Line 2"/>
        <xdr:cNvSpPr>
          <a:spLocks noChangeShapeType="1"/>
        </xdr:cNvSpPr>
      </xdr:nvSpPr>
      <xdr:spPr bwMode="auto">
        <a:xfrm>
          <a:off x="6896100" y="800100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35591" name="Line 1"/>
        <xdr:cNvSpPr>
          <a:spLocks noChangeShapeType="1"/>
        </xdr:cNvSpPr>
      </xdr:nvSpPr>
      <xdr:spPr bwMode="auto">
        <a:xfrm>
          <a:off x="561975" y="781050"/>
          <a:ext cx="2095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381000</xdr:colOff>
      <xdr:row>3</xdr:row>
      <xdr:rowOff>38100</xdr:rowOff>
    </xdr:from>
    <xdr:to>
      <xdr:col>13</xdr:col>
      <xdr:colOff>76200</xdr:colOff>
      <xdr:row>3</xdr:row>
      <xdr:rowOff>38100</xdr:rowOff>
    </xdr:to>
    <xdr:sp macro="" textlink="">
      <xdr:nvSpPr>
        <xdr:cNvPr id="35592" name="Line 2"/>
        <xdr:cNvSpPr>
          <a:spLocks noChangeShapeType="1"/>
        </xdr:cNvSpPr>
      </xdr:nvSpPr>
      <xdr:spPr bwMode="auto">
        <a:xfrm>
          <a:off x="6896100" y="8096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36615" name="Line 1"/>
        <xdr:cNvSpPr>
          <a:spLocks noChangeShapeType="1"/>
        </xdr:cNvSpPr>
      </xdr:nvSpPr>
      <xdr:spPr bwMode="auto">
        <a:xfrm>
          <a:off x="561975" y="781050"/>
          <a:ext cx="2057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19050</xdr:colOff>
      <xdr:row>3</xdr:row>
      <xdr:rowOff>28575</xdr:rowOff>
    </xdr:from>
    <xdr:to>
      <xdr:col>13</xdr:col>
      <xdr:colOff>323850</xdr:colOff>
      <xdr:row>3</xdr:row>
      <xdr:rowOff>28575</xdr:rowOff>
    </xdr:to>
    <xdr:sp macro="" textlink="">
      <xdr:nvSpPr>
        <xdr:cNvPr id="36616" name="Line 2"/>
        <xdr:cNvSpPr>
          <a:spLocks noChangeShapeType="1"/>
        </xdr:cNvSpPr>
      </xdr:nvSpPr>
      <xdr:spPr bwMode="auto">
        <a:xfrm>
          <a:off x="6962775" y="80010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32523" name="Line 1"/>
        <xdr:cNvSpPr>
          <a:spLocks noChangeShapeType="1"/>
        </xdr:cNvSpPr>
      </xdr:nvSpPr>
      <xdr:spPr bwMode="auto">
        <a:xfrm>
          <a:off x="561975" y="781050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447675</xdr:colOff>
      <xdr:row>3</xdr:row>
      <xdr:rowOff>28575</xdr:rowOff>
    </xdr:from>
    <xdr:to>
      <xdr:col>13</xdr:col>
      <xdr:colOff>752475</xdr:colOff>
      <xdr:row>3</xdr:row>
      <xdr:rowOff>28575</xdr:rowOff>
    </xdr:to>
    <xdr:sp macro="" textlink="">
      <xdr:nvSpPr>
        <xdr:cNvPr id="32524" name="Line 2"/>
        <xdr:cNvSpPr>
          <a:spLocks noChangeShapeType="1"/>
        </xdr:cNvSpPr>
      </xdr:nvSpPr>
      <xdr:spPr bwMode="auto">
        <a:xfrm>
          <a:off x="7124700" y="800100"/>
          <a:ext cx="1362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33547" name="Line 1"/>
        <xdr:cNvSpPr>
          <a:spLocks noChangeShapeType="1"/>
        </xdr:cNvSpPr>
      </xdr:nvSpPr>
      <xdr:spPr bwMode="auto">
        <a:xfrm>
          <a:off x="561975" y="7810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133350</xdr:colOff>
      <xdr:row>3</xdr:row>
      <xdr:rowOff>28575</xdr:rowOff>
    </xdr:from>
    <xdr:to>
      <xdr:col>13</xdr:col>
      <xdr:colOff>438150</xdr:colOff>
      <xdr:row>3</xdr:row>
      <xdr:rowOff>28575</xdr:rowOff>
    </xdr:to>
    <xdr:sp macro="" textlink="">
      <xdr:nvSpPr>
        <xdr:cNvPr id="33548" name="Line 2"/>
        <xdr:cNvSpPr>
          <a:spLocks noChangeShapeType="1"/>
        </xdr:cNvSpPr>
      </xdr:nvSpPr>
      <xdr:spPr bwMode="auto">
        <a:xfrm>
          <a:off x="6705600" y="80010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31501" name="Line 1"/>
        <xdr:cNvSpPr>
          <a:spLocks noChangeShapeType="1"/>
        </xdr:cNvSpPr>
      </xdr:nvSpPr>
      <xdr:spPr bwMode="auto">
        <a:xfrm>
          <a:off x="561975" y="781050"/>
          <a:ext cx="213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409575</xdr:colOff>
      <xdr:row>3</xdr:row>
      <xdr:rowOff>38100</xdr:rowOff>
    </xdr:from>
    <xdr:to>
      <xdr:col>13</xdr:col>
      <xdr:colOff>104775</xdr:colOff>
      <xdr:row>3</xdr:row>
      <xdr:rowOff>38100</xdr:rowOff>
    </xdr:to>
    <xdr:sp macro="" textlink="">
      <xdr:nvSpPr>
        <xdr:cNvPr id="31502" name="Line 2"/>
        <xdr:cNvSpPr>
          <a:spLocks noChangeShapeType="1"/>
        </xdr:cNvSpPr>
      </xdr:nvSpPr>
      <xdr:spPr bwMode="auto">
        <a:xfrm>
          <a:off x="7000875" y="8096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30479" name="Line 1"/>
        <xdr:cNvSpPr>
          <a:spLocks noChangeShapeType="1"/>
        </xdr:cNvSpPr>
      </xdr:nvSpPr>
      <xdr:spPr bwMode="auto">
        <a:xfrm>
          <a:off x="561975" y="7810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304800</xdr:colOff>
      <xdr:row>3</xdr:row>
      <xdr:rowOff>28575</xdr:rowOff>
    </xdr:from>
    <xdr:to>
      <xdr:col>13</xdr:col>
      <xdr:colOff>609600</xdr:colOff>
      <xdr:row>3</xdr:row>
      <xdr:rowOff>28575</xdr:rowOff>
    </xdr:to>
    <xdr:sp macro="" textlink="">
      <xdr:nvSpPr>
        <xdr:cNvPr id="30480" name="Line 2"/>
        <xdr:cNvSpPr>
          <a:spLocks noChangeShapeType="1"/>
        </xdr:cNvSpPr>
      </xdr:nvSpPr>
      <xdr:spPr bwMode="auto">
        <a:xfrm>
          <a:off x="6791325" y="800100"/>
          <a:ext cx="1228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26385" name="Line 1"/>
        <xdr:cNvSpPr>
          <a:spLocks noChangeShapeType="1"/>
        </xdr:cNvSpPr>
      </xdr:nvSpPr>
      <xdr:spPr bwMode="auto">
        <a:xfrm>
          <a:off x="561975" y="781050"/>
          <a:ext cx="213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419100</xdr:colOff>
      <xdr:row>3</xdr:row>
      <xdr:rowOff>47625</xdr:rowOff>
    </xdr:from>
    <xdr:to>
      <xdr:col>13</xdr:col>
      <xdr:colOff>123825</xdr:colOff>
      <xdr:row>3</xdr:row>
      <xdr:rowOff>47625</xdr:rowOff>
    </xdr:to>
    <xdr:sp macro="" textlink="">
      <xdr:nvSpPr>
        <xdr:cNvPr id="26386" name="Line 2"/>
        <xdr:cNvSpPr>
          <a:spLocks noChangeShapeType="1"/>
        </xdr:cNvSpPr>
      </xdr:nvSpPr>
      <xdr:spPr bwMode="auto">
        <a:xfrm>
          <a:off x="7038975" y="819150"/>
          <a:ext cx="1781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7409" name="Line 1"/>
        <xdr:cNvSpPr>
          <a:spLocks noChangeShapeType="1"/>
        </xdr:cNvSpPr>
      </xdr:nvSpPr>
      <xdr:spPr bwMode="auto">
        <a:xfrm>
          <a:off x="485775" y="7810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342900</xdr:colOff>
      <xdr:row>3</xdr:row>
      <xdr:rowOff>28575</xdr:rowOff>
    </xdr:from>
    <xdr:to>
      <xdr:col>13</xdr:col>
      <xdr:colOff>114300</xdr:colOff>
      <xdr:row>3</xdr:row>
      <xdr:rowOff>28575</xdr:rowOff>
    </xdr:to>
    <xdr:sp macro="" textlink="">
      <xdr:nvSpPr>
        <xdr:cNvPr id="27410" name="Line 2"/>
        <xdr:cNvSpPr>
          <a:spLocks noChangeShapeType="1"/>
        </xdr:cNvSpPr>
      </xdr:nvSpPr>
      <xdr:spPr bwMode="auto">
        <a:xfrm>
          <a:off x="6696075" y="80010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8433" name="Line 1"/>
        <xdr:cNvSpPr>
          <a:spLocks noChangeShapeType="1"/>
        </xdr:cNvSpPr>
      </xdr:nvSpPr>
      <xdr:spPr bwMode="auto">
        <a:xfrm>
          <a:off x="561975" y="647700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28434" name="Line 2"/>
        <xdr:cNvSpPr>
          <a:spLocks noChangeShapeType="1"/>
        </xdr:cNvSpPr>
      </xdr:nvSpPr>
      <xdr:spPr bwMode="auto">
        <a:xfrm>
          <a:off x="6705600" y="66675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723900</xdr:colOff>
      <xdr:row>3</xdr:row>
      <xdr:rowOff>9525</xdr:rowOff>
    </xdr:to>
    <xdr:sp macro="" textlink="">
      <xdr:nvSpPr>
        <xdr:cNvPr id="29457" name="Line 1"/>
        <xdr:cNvSpPr>
          <a:spLocks noChangeShapeType="1"/>
        </xdr:cNvSpPr>
      </xdr:nvSpPr>
      <xdr:spPr bwMode="auto">
        <a:xfrm>
          <a:off x="485775" y="7810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419100</xdr:colOff>
      <xdr:row>3</xdr:row>
      <xdr:rowOff>28575</xdr:rowOff>
    </xdr:from>
    <xdr:to>
      <xdr:col>13</xdr:col>
      <xdr:colOff>295275</xdr:colOff>
      <xdr:row>3</xdr:row>
      <xdr:rowOff>28575</xdr:rowOff>
    </xdr:to>
    <xdr:sp macro="" textlink="">
      <xdr:nvSpPr>
        <xdr:cNvPr id="29458" name="Line 2"/>
        <xdr:cNvSpPr>
          <a:spLocks noChangeShapeType="1"/>
        </xdr:cNvSpPr>
      </xdr:nvSpPr>
      <xdr:spPr bwMode="auto">
        <a:xfrm>
          <a:off x="6638925" y="800100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5367" name="Line 1"/>
        <xdr:cNvSpPr>
          <a:spLocks noChangeShapeType="1"/>
        </xdr:cNvSpPr>
      </xdr:nvSpPr>
      <xdr:spPr bwMode="auto">
        <a:xfrm>
          <a:off x="561975" y="7810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447675</xdr:colOff>
      <xdr:row>3</xdr:row>
      <xdr:rowOff>9525</xdr:rowOff>
    </xdr:from>
    <xdr:to>
      <xdr:col>13</xdr:col>
      <xdr:colOff>752475</xdr:colOff>
      <xdr:row>3</xdr:row>
      <xdr:rowOff>9525</xdr:rowOff>
    </xdr:to>
    <xdr:sp macro="" textlink="">
      <xdr:nvSpPr>
        <xdr:cNvPr id="25368" name="Line 2"/>
        <xdr:cNvSpPr>
          <a:spLocks noChangeShapeType="1"/>
        </xdr:cNvSpPr>
      </xdr:nvSpPr>
      <xdr:spPr bwMode="auto">
        <a:xfrm>
          <a:off x="6991350" y="781050"/>
          <a:ext cx="1552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714375</xdr:colOff>
      <xdr:row>3</xdr:row>
      <xdr:rowOff>9525</xdr:rowOff>
    </xdr:to>
    <xdr:sp macro="" textlink="">
      <xdr:nvSpPr>
        <xdr:cNvPr id="24345" name="Line 1"/>
        <xdr:cNvSpPr>
          <a:spLocks noChangeShapeType="1"/>
        </xdr:cNvSpPr>
      </xdr:nvSpPr>
      <xdr:spPr bwMode="auto">
        <a:xfrm>
          <a:off x="571500" y="781050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19050</xdr:colOff>
      <xdr:row>3</xdr:row>
      <xdr:rowOff>28575</xdr:rowOff>
    </xdr:from>
    <xdr:to>
      <xdr:col>13</xdr:col>
      <xdr:colOff>781050</xdr:colOff>
      <xdr:row>3</xdr:row>
      <xdr:rowOff>28575</xdr:rowOff>
    </xdr:to>
    <xdr:sp macro="" textlink="">
      <xdr:nvSpPr>
        <xdr:cNvPr id="24346" name="Line 2"/>
        <xdr:cNvSpPr>
          <a:spLocks noChangeShapeType="1"/>
        </xdr:cNvSpPr>
      </xdr:nvSpPr>
      <xdr:spPr bwMode="auto">
        <a:xfrm>
          <a:off x="6972300" y="800100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2299" name="Line 1"/>
        <xdr:cNvSpPr>
          <a:spLocks noChangeShapeType="1"/>
        </xdr:cNvSpPr>
      </xdr:nvSpPr>
      <xdr:spPr bwMode="auto">
        <a:xfrm>
          <a:off x="561975" y="781050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542925</xdr:colOff>
      <xdr:row>3</xdr:row>
      <xdr:rowOff>38100</xdr:rowOff>
    </xdr:from>
    <xdr:to>
      <xdr:col>13</xdr:col>
      <xdr:colOff>76200</xdr:colOff>
      <xdr:row>3</xdr:row>
      <xdr:rowOff>47625</xdr:rowOff>
    </xdr:to>
    <xdr:sp macro="" textlink="">
      <xdr:nvSpPr>
        <xdr:cNvPr id="22300" name="Line 2"/>
        <xdr:cNvSpPr>
          <a:spLocks noChangeShapeType="1"/>
        </xdr:cNvSpPr>
      </xdr:nvSpPr>
      <xdr:spPr bwMode="auto">
        <a:xfrm flipV="1">
          <a:off x="7019925" y="809625"/>
          <a:ext cx="16002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82826</xdr:colOff>
      <xdr:row>3</xdr:row>
      <xdr:rowOff>49696</xdr:rowOff>
    </xdr:from>
    <xdr:to>
      <xdr:col>13</xdr:col>
      <xdr:colOff>786848</xdr:colOff>
      <xdr:row>3</xdr:row>
      <xdr:rowOff>49696</xdr:rowOff>
    </xdr:to>
    <xdr:cxnSp macro="">
      <xdr:nvCxnSpPr>
        <xdr:cNvPr id="3" name="Straight Connector 2"/>
        <xdr:cNvCxnSpPr/>
      </xdr:nvCxnSpPr>
      <xdr:spPr>
        <a:xfrm>
          <a:off x="6725478" y="803413"/>
          <a:ext cx="16565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496956</xdr:colOff>
      <xdr:row>3</xdr:row>
      <xdr:rowOff>33131</xdr:rowOff>
    </xdr:from>
    <xdr:to>
      <xdr:col>3</xdr:col>
      <xdr:colOff>679174</xdr:colOff>
      <xdr:row>3</xdr:row>
      <xdr:rowOff>33131</xdr:rowOff>
    </xdr:to>
    <xdr:cxnSp macro="">
      <xdr:nvCxnSpPr>
        <xdr:cNvPr id="4" name="Straight Connector 3"/>
        <xdr:cNvCxnSpPr/>
      </xdr:nvCxnSpPr>
      <xdr:spPr>
        <a:xfrm>
          <a:off x="753717" y="786848"/>
          <a:ext cx="16565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15143" name="Line 1"/>
        <xdr:cNvSpPr>
          <a:spLocks noChangeShapeType="1"/>
        </xdr:cNvSpPr>
      </xdr:nvSpPr>
      <xdr:spPr bwMode="auto">
        <a:xfrm>
          <a:off x="561975" y="7810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266700</xdr:colOff>
      <xdr:row>3</xdr:row>
      <xdr:rowOff>28575</xdr:rowOff>
    </xdr:from>
    <xdr:to>
      <xdr:col>13</xdr:col>
      <xdr:colOff>571500</xdr:colOff>
      <xdr:row>3</xdr:row>
      <xdr:rowOff>28575</xdr:rowOff>
    </xdr:to>
    <xdr:sp macro="" textlink="">
      <xdr:nvSpPr>
        <xdr:cNvPr id="15144" name="Line 2"/>
        <xdr:cNvSpPr>
          <a:spLocks noChangeShapeType="1"/>
        </xdr:cNvSpPr>
      </xdr:nvSpPr>
      <xdr:spPr bwMode="auto">
        <a:xfrm>
          <a:off x="6734175" y="8001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352425</xdr:colOff>
      <xdr:row>3</xdr:row>
      <xdr:rowOff>0</xdr:rowOff>
    </xdr:from>
    <xdr:to>
      <xdr:col>13</xdr:col>
      <xdr:colOff>1019175</xdr:colOff>
      <xdr:row>3</xdr:row>
      <xdr:rowOff>0</xdr:rowOff>
    </xdr:to>
    <xdr:sp macro="" textlink="">
      <xdr:nvSpPr>
        <xdr:cNvPr id="20169" name="Line 2"/>
        <xdr:cNvSpPr>
          <a:spLocks noChangeShapeType="1"/>
        </xdr:cNvSpPr>
      </xdr:nvSpPr>
      <xdr:spPr bwMode="auto">
        <a:xfrm>
          <a:off x="7029450" y="771525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295275</xdr:colOff>
      <xdr:row>3</xdr:row>
      <xdr:rowOff>0</xdr:rowOff>
    </xdr:from>
    <xdr:to>
      <xdr:col>3</xdr:col>
      <xdr:colOff>790575</xdr:colOff>
      <xdr:row>3</xdr:row>
      <xdr:rowOff>0</xdr:rowOff>
    </xdr:to>
    <xdr:sp macro="" textlink="">
      <xdr:nvSpPr>
        <xdr:cNvPr id="20170" name="Line 2"/>
        <xdr:cNvSpPr>
          <a:spLocks noChangeShapeType="1"/>
        </xdr:cNvSpPr>
      </xdr:nvSpPr>
      <xdr:spPr bwMode="auto">
        <a:xfrm flipV="1">
          <a:off x="295275" y="771525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219075</xdr:rowOff>
    </xdr:from>
    <xdr:to>
      <xdr:col>3</xdr:col>
      <xdr:colOff>514350</xdr:colOff>
      <xdr:row>2</xdr:row>
      <xdr:rowOff>219075</xdr:rowOff>
    </xdr:to>
    <xdr:sp macro="" textlink="">
      <xdr:nvSpPr>
        <xdr:cNvPr id="17191" name="Line 1"/>
        <xdr:cNvSpPr>
          <a:spLocks noChangeShapeType="1"/>
        </xdr:cNvSpPr>
      </xdr:nvSpPr>
      <xdr:spPr bwMode="auto">
        <a:xfrm>
          <a:off x="1143000" y="79057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3</xdr:row>
      <xdr:rowOff>9525</xdr:rowOff>
    </xdr:from>
    <xdr:to>
      <xdr:col>13</xdr:col>
      <xdr:colOff>28575</xdr:colOff>
      <xdr:row>3</xdr:row>
      <xdr:rowOff>19050</xdr:rowOff>
    </xdr:to>
    <xdr:sp macro="" textlink="">
      <xdr:nvSpPr>
        <xdr:cNvPr id="17192" name="Line 2"/>
        <xdr:cNvSpPr>
          <a:spLocks noChangeShapeType="1"/>
        </xdr:cNvSpPr>
      </xdr:nvSpPr>
      <xdr:spPr bwMode="auto">
        <a:xfrm>
          <a:off x="7067550" y="809625"/>
          <a:ext cx="17335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</xdr:row>
      <xdr:rowOff>285750</xdr:rowOff>
    </xdr:from>
    <xdr:to>
      <xdr:col>3</xdr:col>
      <xdr:colOff>0</xdr:colOff>
      <xdr:row>2</xdr:row>
      <xdr:rowOff>285750</xdr:rowOff>
    </xdr:to>
    <xdr:sp macro="" textlink="">
      <xdr:nvSpPr>
        <xdr:cNvPr id="7975" name="Line 1"/>
        <xdr:cNvSpPr>
          <a:spLocks noChangeShapeType="1"/>
        </xdr:cNvSpPr>
      </xdr:nvSpPr>
      <xdr:spPr bwMode="auto">
        <a:xfrm>
          <a:off x="895350" y="790575"/>
          <a:ext cx="2066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257175</xdr:colOff>
      <xdr:row>2</xdr:row>
      <xdr:rowOff>285750</xdr:rowOff>
    </xdr:from>
    <xdr:to>
      <xdr:col>8</xdr:col>
      <xdr:colOff>361950</xdr:colOff>
      <xdr:row>2</xdr:row>
      <xdr:rowOff>285750</xdr:rowOff>
    </xdr:to>
    <xdr:sp macro="" textlink="">
      <xdr:nvSpPr>
        <xdr:cNvPr id="7976" name="Line 2"/>
        <xdr:cNvSpPr>
          <a:spLocks noChangeShapeType="1"/>
        </xdr:cNvSpPr>
      </xdr:nvSpPr>
      <xdr:spPr bwMode="auto">
        <a:xfrm>
          <a:off x="5962650" y="7905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2</xdr:row>
      <xdr:rowOff>285750</xdr:rowOff>
    </xdr:from>
    <xdr:to>
      <xdr:col>2</xdr:col>
      <xdr:colOff>809625</xdr:colOff>
      <xdr:row>2</xdr:row>
      <xdr:rowOff>285750</xdr:rowOff>
    </xdr:to>
    <xdr:sp macro="" textlink="">
      <xdr:nvSpPr>
        <xdr:cNvPr id="66746" name="Line 1"/>
        <xdr:cNvSpPr>
          <a:spLocks noChangeShapeType="1"/>
        </xdr:cNvSpPr>
      </xdr:nvSpPr>
      <xdr:spPr bwMode="auto">
        <a:xfrm>
          <a:off x="2781300" y="75247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333375</xdr:colOff>
      <xdr:row>3</xdr:row>
      <xdr:rowOff>0</xdr:rowOff>
    </xdr:from>
    <xdr:to>
      <xdr:col>8</xdr:col>
      <xdr:colOff>400050</xdr:colOff>
      <xdr:row>3</xdr:row>
      <xdr:rowOff>0</xdr:rowOff>
    </xdr:to>
    <xdr:sp macro="" textlink="">
      <xdr:nvSpPr>
        <xdr:cNvPr id="66747" name="Line 2"/>
        <xdr:cNvSpPr>
          <a:spLocks noChangeShapeType="1"/>
        </xdr:cNvSpPr>
      </xdr:nvSpPr>
      <xdr:spPr bwMode="auto">
        <a:xfrm>
          <a:off x="6038850" y="7524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428625</xdr:colOff>
      <xdr:row>3</xdr:row>
      <xdr:rowOff>0</xdr:rowOff>
    </xdr:from>
    <xdr:to>
      <xdr:col>2</xdr:col>
      <xdr:colOff>733425</xdr:colOff>
      <xdr:row>3</xdr:row>
      <xdr:rowOff>0</xdr:rowOff>
    </xdr:to>
    <xdr:sp macro="" textlink="">
      <xdr:nvSpPr>
        <xdr:cNvPr id="66748" name="Line 3"/>
        <xdr:cNvSpPr>
          <a:spLocks noChangeShapeType="1"/>
        </xdr:cNvSpPr>
      </xdr:nvSpPr>
      <xdr:spPr bwMode="auto">
        <a:xfrm>
          <a:off x="971550" y="752475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3</xdr:row>
      <xdr:rowOff>19050</xdr:rowOff>
    </xdr:from>
    <xdr:to>
      <xdr:col>3</xdr:col>
      <xdr:colOff>514350</xdr:colOff>
      <xdr:row>3</xdr:row>
      <xdr:rowOff>19050</xdr:rowOff>
    </xdr:to>
    <xdr:sp macro="" textlink="">
      <xdr:nvSpPr>
        <xdr:cNvPr id="65911" name="Line 1"/>
        <xdr:cNvSpPr>
          <a:spLocks noChangeShapeType="1"/>
        </xdr:cNvSpPr>
      </xdr:nvSpPr>
      <xdr:spPr bwMode="auto">
        <a:xfrm>
          <a:off x="1866900" y="714375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65912" name="Line 2"/>
        <xdr:cNvSpPr>
          <a:spLocks noChangeShapeType="1"/>
        </xdr:cNvSpPr>
      </xdr:nvSpPr>
      <xdr:spPr bwMode="auto">
        <a:xfrm>
          <a:off x="10810875" y="695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1638300</xdr:colOff>
      <xdr:row>67</xdr:row>
      <xdr:rowOff>0</xdr:rowOff>
    </xdr:from>
    <xdr:to>
      <xdr:col>3</xdr:col>
      <xdr:colOff>419100</xdr:colOff>
      <xdr:row>67</xdr:row>
      <xdr:rowOff>0</xdr:rowOff>
    </xdr:to>
    <xdr:sp macro="" textlink="">
      <xdr:nvSpPr>
        <xdr:cNvPr id="65913" name="Line 3"/>
        <xdr:cNvSpPr>
          <a:spLocks noChangeShapeType="1"/>
        </xdr:cNvSpPr>
      </xdr:nvSpPr>
      <xdr:spPr bwMode="auto">
        <a:xfrm>
          <a:off x="1962150" y="18973800"/>
          <a:ext cx="2066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67</xdr:row>
      <xdr:rowOff>0</xdr:rowOff>
    </xdr:from>
    <xdr:to>
      <xdr:col>15</xdr:col>
      <xdr:colOff>0</xdr:colOff>
      <xdr:row>67</xdr:row>
      <xdr:rowOff>0</xdr:rowOff>
    </xdr:to>
    <xdr:sp macro="" textlink="">
      <xdr:nvSpPr>
        <xdr:cNvPr id="65914" name="Line 4"/>
        <xdr:cNvSpPr>
          <a:spLocks noChangeShapeType="1"/>
        </xdr:cNvSpPr>
      </xdr:nvSpPr>
      <xdr:spPr bwMode="auto">
        <a:xfrm>
          <a:off x="10810875" y="1897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571500</xdr:colOff>
      <xdr:row>3</xdr:row>
      <xdr:rowOff>28575</xdr:rowOff>
    </xdr:from>
    <xdr:to>
      <xdr:col>15</xdr:col>
      <xdr:colOff>133350</xdr:colOff>
      <xdr:row>3</xdr:row>
      <xdr:rowOff>28575</xdr:rowOff>
    </xdr:to>
    <xdr:sp macro="" textlink="">
      <xdr:nvSpPr>
        <xdr:cNvPr id="65915" name="Line 5"/>
        <xdr:cNvSpPr>
          <a:spLocks noChangeShapeType="1"/>
        </xdr:cNvSpPr>
      </xdr:nvSpPr>
      <xdr:spPr bwMode="auto">
        <a:xfrm>
          <a:off x="8982075" y="72390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</xdr:colOff>
      <xdr:row>67</xdr:row>
      <xdr:rowOff>0</xdr:rowOff>
    </xdr:from>
    <xdr:to>
      <xdr:col>15</xdr:col>
      <xdr:colOff>104775</xdr:colOff>
      <xdr:row>67</xdr:row>
      <xdr:rowOff>0</xdr:rowOff>
    </xdr:to>
    <xdr:sp macro="" textlink="">
      <xdr:nvSpPr>
        <xdr:cNvPr id="65916" name="Line 6"/>
        <xdr:cNvSpPr>
          <a:spLocks noChangeShapeType="1"/>
        </xdr:cNvSpPr>
      </xdr:nvSpPr>
      <xdr:spPr bwMode="auto">
        <a:xfrm>
          <a:off x="9020175" y="189738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47625</xdr:rowOff>
    </xdr:from>
    <xdr:to>
      <xdr:col>3</xdr:col>
      <xdr:colOff>0</xdr:colOff>
      <xdr:row>3</xdr:row>
      <xdr:rowOff>47625</xdr:rowOff>
    </xdr:to>
    <xdr:sp macro="" textlink="">
      <xdr:nvSpPr>
        <xdr:cNvPr id="11047" name="Line 1"/>
        <xdr:cNvSpPr>
          <a:spLocks noChangeShapeType="1"/>
        </xdr:cNvSpPr>
      </xdr:nvSpPr>
      <xdr:spPr bwMode="auto">
        <a:xfrm>
          <a:off x="971550" y="800100"/>
          <a:ext cx="1990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266700</xdr:colOff>
      <xdr:row>3</xdr:row>
      <xdr:rowOff>0</xdr:rowOff>
    </xdr:from>
    <xdr:to>
      <xdr:col>8</xdr:col>
      <xdr:colOff>266700</xdr:colOff>
      <xdr:row>3</xdr:row>
      <xdr:rowOff>0</xdr:rowOff>
    </xdr:to>
    <xdr:sp macro="" textlink="">
      <xdr:nvSpPr>
        <xdr:cNvPr id="11048" name="Line 2"/>
        <xdr:cNvSpPr>
          <a:spLocks noChangeShapeType="1"/>
        </xdr:cNvSpPr>
      </xdr:nvSpPr>
      <xdr:spPr bwMode="auto">
        <a:xfrm>
          <a:off x="6076950" y="7524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67737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67738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1638300</xdr:colOff>
      <xdr:row>3</xdr:row>
      <xdr:rowOff>28575</xdr:rowOff>
    </xdr:from>
    <xdr:to>
      <xdr:col>3</xdr:col>
      <xdr:colOff>419100</xdr:colOff>
      <xdr:row>3</xdr:row>
      <xdr:rowOff>28575</xdr:rowOff>
    </xdr:to>
    <xdr:sp macro="" textlink="">
      <xdr:nvSpPr>
        <xdr:cNvPr id="67739" name="Line 3"/>
        <xdr:cNvSpPr>
          <a:spLocks noChangeShapeType="1"/>
        </xdr:cNvSpPr>
      </xdr:nvSpPr>
      <xdr:spPr bwMode="auto">
        <a:xfrm>
          <a:off x="1962150" y="714375"/>
          <a:ext cx="2066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67740" name="Line 4"/>
        <xdr:cNvSpPr>
          <a:spLocks noChangeShapeType="1"/>
        </xdr:cNvSpPr>
      </xdr:nvSpPr>
      <xdr:spPr bwMode="auto">
        <a:xfrm>
          <a:off x="10810875" y="68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67741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</xdr:colOff>
      <xdr:row>3</xdr:row>
      <xdr:rowOff>28575</xdr:rowOff>
    </xdr:from>
    <xdr:to>
      <xdr:col>15</xdr:col>
      <xdr:colOff>104775</xdr:colOff>
      <xdr:row>3</xdr:row>
      <xdr:rowOff>28575</xdr:rowOff>
    </xdr:to>
    <xdr:sp macro="" textlink="">
      <xdr:nvSpPr>
        <xdr:cNvPr id="67742" name="Line 6"/>
        <xdr:cNvSpPr>
          <a:spLocks noChangeShapeType="1"/>
        </xdr:cNvSpPr>
      </xdr:nvSpPr>
      <xdr:spPr bwMode="auto">
        <a:xfrm>
          <a:off x="9020175" y="7143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67743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67744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61005" name="Line 1"/>
        <xdr:cNvSpPr>
          <a:spLocks noChangeShapeType="1"/>
        </xdr:cNvSpPr>
      </xdr:nvSpPr>
      <xdr:spPr bwMode="auto">
        <a:xfrm>
          <a:off x="2895600" y="67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61006" name="Line 2"/>
        <xdr:cNvSpPr>
          <a:spLocks noChangeShapeType="1"/>
        </xdr:cNvSpPr>
      </xdr:nvSpPr>
      <xdr:spPr bwMode="auto">
        <a:xfrm>
          <a:off x="7905750" y="64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885825</xdr:colOff>
      <xdr:row>3</xdr:row>
      <xdr:rowOff>28575</xdr:rowOff>
    </xdr:from>
    <xdr:to>
      <xdr:col>8</xdr:col>
      <xdr:colOff>800100</xdr:colOff>
      <xdr:row>3</xdr:row>
      <xdr:rowOff>28575</xdr:rowOff>
    </xdr:to>
    <xdr:sp macro="" textlink="">
      <xdr:nvSpPr>
        <xdr:cNvPr id="61007" name="Line 4"/>
        <xdr:cNvSpPr>
          <a:spLocks noChangeShapeType="1"/>
        </xdr:cNvSpPr>
      </xdr:nvSpPr>
      <xdr:spPr bwMode="auto">
        <a:xfrm>
          <a:off x="6829425" y="6572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3</xdr:col>
      <xdr:colOff>47625</xdr:colOff>
      <xdr:row>3</xdr:row>
      <xdr:rowOff>28575</xdr:rowOff>
    </xdr:to>
    <xdr:sp macro="" textlink="">
      <xdr:nvSpPr>
        <xdr:cNvPr id="61008" name="Line 4"/>
        <xdr:cNvSpPr>
          <a:spLocks noChangeShapeType="1"/>
        </xdr:cNvSpPr>
      </xdr:nvSpPr>
      <xdr:spPr bwMode="auto">
        <a:xfrm>
          <a:off x="933450" y="657225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3</xdr:row>
      <xdr:rowOff>9525</xdr:rowOff>
    </xdr:from>
    <xdr:to>
      <xdr:col>8</xdr:col>
      <xdr:colOff>47625</xdr:colOff>
      <xdr:row>3</xdr:row>
      <xdr:rowOff>9525</xdr:rowOff>
    </xdr:to>
    <xdr:sp macro="" textlink="">
      <xdr:nvSpPr>
        <xdr:cNvPr id="13096" name="Line 2"/>
        <xdr:cNvSpPr>
          <a:spLocks noChangeShapeType="1"/>
        </xdr:cNvSpPr>
      </xdr:nvSpPr>
      <xdr:spPr bwMode="auto">
        <a:xfrm>
          <a:off x="6905625" y="809625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866775</xdr:colOff>
      <xdr:row>3</xdr:row>
      <xdr:rowOff>19050</xdr:rowOff>
    </xdr:from>
    <xdr:to>
      <xdr:col>3</xdr:col>
      <xdr:colOff>371475</xdr:colOff>
      <xdr:row>3</xdr:row>
      <xdr:rowOff>19050</xdr:rowOff>
    </xdr:to>
    <xdr:sp macro="" textlink="">
      <xdr:nvSpPr>
        <xdr:cNvPr id="13097" name="Line 3"/>
        <xdr:cNvSpPr>
          <a:spLocks noChangeShapeType="1"/>
        </xdr:cNvSpPr>
      </xdr:nvSpPr>
      <xdr:spPr bwMode="auto">
        <a:xfrm>
          <a:off x="1304925" y="819150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2</xdr:row>
      <xdr:rowOff>285750</xdr:rowOff>
    </xdr:from>
    <xdr:to>
      <xdr:col>3</xdr:col>
      <xdr:colOff>1457325</xdr:colOff>
      <xdr:row>2</xdr:row>
      <xdr:rowOff>285750</xdr:rowOff>
    </xdr:to>
    <xdr:sp macro="" textlink="">
      <xdr:nvSpPr>
        <xdr:cNvPr id="14119" name="Line 1"/>
        <xdr:cNvSpPr>
          <a:spLocks noChangeShapeType="1"/>
        </xdr:cNvSpPr>
      </xdr:nvSpPr>
      <xdr:spPr bwMode="auto">
        <a:xfrm>
          <a:off x="2286000" y="7905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781050</xdr:colOff>
      <xdr:row>2</xdr:row>
      <xdr:rowOff>285750</xdr:rowOff>
    </xdr:from>
    <xdr:to>
      <xdr:col>6</xdr:col>
      <xdr:colOff>647700</xdr:colOff>
      <xdr:row>2</xdr:row>
      <xdr:rowOff>285750</xdr:rowOff>
    </xdr:to>
    <xdr:sp macro="" textlink="">
      <xdr:nvSpPr>
        <xdr:cNvPr id="14120" name="Line 2"/>
        <xdr:cNvSpPr>
          <a:spLocks noChangeShapeType="1"/>
        </xdr:cNvSpPr>
      </xdr:nvSpPr>
      <xdr:spPr bwMode="auto">
        <a:xfrm>
          <a:off x="7305675" y="790575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762000</xdr:colOff>
      <xdr:row>3</xdr:row>
      <xdr:rowOff>47625</xdr:rowOff>
    </xdr:from>
    <xdr:to>
      <xdr:col>3</xdr:col>
      <xdr:colOff>200025</xdr:colOff>
      <xdr:row>3</xdr:row>
      <xdr:rowOff>47625</xdr:rowOff>
    </xdr:to>
    <xdr:sp macro="" textlink="">
      <xdr:nvSpPr>
        <xdr:cNvPr id="5929" name="Line 1"/>
        <xdr:cNvSpPr>
          <a:spLocks noChangeShapeType="1"/>
        </xdr:cNvSpPr>
      </xdr:nvSpPr>
      <xdr:spPr bwMode="auto">
        <a:xfrm>
          <a:off x="1190625" y="838200"/>
          <a:ext cx="2105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76200</xdr:colOff>
      <xdr:row>3</xdr:row>
      <xdr:rowOff>38100</xdr:rowOff>
    </xdr:from>
    <xdr:to>
      <xdr:col>10</xdr:col>
      <xdr:colOff>609600</xdr:colOff>
      <xdr:row>3</xdr:row>
      <xdr:rowOff>38100</xdr:rowOff>
    </xdr:to>
    <xdr:sp macro="" textlink="">
      <xdr:nvSpPr>
        <xdr:cNvPr id="5930" name="Line 2"/>
        <xdr:cNvSpPr>
          <a:spLocks noChangeShapeType="1"/>
        </xdr:cNvSpPr>
      </xdr:nvSpPr>
      <xdr:spPr bwMode="auto">
        <a:xfrm>
          <a:off x="6648450" y="828675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3</xdr:row>
      <xdr:rowOff>38100</xdr:rowOff>
    </xdr:from>
    <xdr:to>
      <xdr:col>8</xdr:col>
      <xdr:colOff>438150</xdr:colOff>
      <xdr:row>3</xdr:row>
      <xdr:rowOff>38100</xdr:rowOff>
    </xdr:to>
    <xdr:sp macro="" textlink="">
      <xdr:nvSpPr>
        <xdr:cNvPr id="1833" name="Line 1"/>
        <xdr:cNvSpPr>
          <a:spLocks noChangeShapeType="1"/>
        </xdr:cNvSpPr>
      </xdr:nvSpPr>
      <xdr:spPr bwMode="auto">
        <a:xfrm>
          <a:off x="6038850" y="752475"/>
          <a:ext cx="1781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628650</xdr:colOff>
      <xdr:row>3</xdr:row>
      <xdr:rowOff>38100</xdr:rowOff>
    </xdr:from>
    <xdr:to>
      <xdr:col>2</xdr:col>
      <xdr:colOff>723900</xdr:colOff>
      <xdr:row>3</xdr:row>
      <xdr:rowOff>38100</xdr:rowOff>
    </xdr:to>
    <xdr:sp macro="" textlink="">
      <xdr:nvSpPr>
        <xdr:cNvPr id="1834" name="Line 2"/>
        <xdr:cNvSpPr>
          <a:spLocks noChangeShapeType="1"/>
        </xdr:cNvSpPr>
      </xdr:nvSpPr>
      <xdr:spPr bwMode="auto">
        <a:xfrm>
          <a:off x="971550" y="75247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~1/AppData/Local/Temp/Mau_tinh_khoi_luong_GV_NH_13-14_co_Pass_05.6_new_A3_chinh_%20sua_lan_3_c&#7853;p_nh&#7853;t_m&#7899;i_nh&#7845;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u A2 P Bảo"/>
      <sheetName val="Mau A1 P Bảo"/>
      <sheetName val="Mau A2 Đức"/>
      <sheetName val="Mau A1 Đức"/>
      <sheetName val="Mau A2 Mạnh"/>
      <sheetName val="Mau A1 Mạnh"/>
      <sheetName val="Mau A2 Bình"/>
      <sheetName val="Mau A1 Bình"/>
      <sheetName val="Mau A2 Thái"/>
      <sheetName val="Mau A1 Thái"/>
      <sheetName val="Mau A2 Thịnh"/>
      <sheetName val="Mau A1 Thịnh"/>
      <sheetName val="Mau A2 Phương"/>
      <sheetName val="Mau A1 Phương"/>
      <sheetName val="Mau A2 Q Bảo"/>
      <sheetName val="Mau A1 Q Bảo"/>
      <sheetName val="Mau A2 Hóa"/>
      <sheetName val="Mau A1 Hóa"/>
      <sheetName val="Mau A2 Tín"/>
      <sheetName val="Mau A1 Tín"/>
      <sheetName val="Mau A2 M Tuấn"/>
      <sheetName val="Mau A1 M Tuấn"/>
      <sheetName val="Mau A2 T Hùng"/>
      <sheetName val="Mau A1 T Hùng"/>
      <sheetName val="Mau A2 Trung"/>
      <sheetName val="Mau A1 Trung"/>
      <sheetName val="Mau A2 Duy"/>
      <sheetName val="Mau A1 Duy"/>
      <sheetName val="Mau A2 T Sơn"/>
      <sheetName val="Mau A1 T Sơn"/>
      <sheetName val="Mau A2 P Nguyên"/>
      <sheetName val="Mau A1 P Nguyên"/>
      <sheetName val="Mau A2 Tuấn Kiệt"/>
      <sheetName val="Mau A1 Tuấn Kiệt"/>
      <sheetName val="Mau A1 A Tuấn"/>
      <sheetName val="Mau A2 A Tuấn"/>
      <sheetName val="Mau A3"/>
      <sheetName val="Mau B1.1"/>
      <sheetName val="Mau B1.2"/>
      <sheetName val="Mau B1.3.1"/>
      <sheetName val="Mau B1.4"/>
      <sheetName val="Mau  B1.3.2"/>
      <sheetName val="Mau B1.5"/>
      <sheetName val="Mau B1. 6"/>
      <sheetName val="Mau B1.7"/>
      <sheetName val="Mau B2"/>
      <sheetName val="Mau B3"/>
      <sheetName val="Hướng dẫ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3">
          <cell r="B13" t="str">
            <v xml:space="preserve">Nguyễn Ngọc </v>
          </cell>
        </row>
        <row r="14">
          <cell r="B14" t="str">
            <v xml:space="preserve">Võ Đắc </v>
          </cell>
        </row>
        <row r="15">
          <cell r="B15" t="str">
            <v>Nguyễn</v>
          </cell>
        </row>
        <row r="16">
          <cell r="B16" t="str">
            <v>Nguyễn Hữu</v>
          </cell>
        </row>
        <row r="17">
          <cell r="B17" t="str">
            <v>Nguyễn Thành</v>
          </cell>
        </row>
        <row r="18">
          <cell r="B18" t="str">
            <v>Nguyễn Minh</v>
          </cell>
        </row>
        <row r="19">
          <cell r="B19" t="str">
            <v xml:space="preserve">Phan Anh  </v>
          </cell>
        </row>
        <row r="20">
          <cell r="B20" t="str">
            <v xml:space="preserve"> Trần  </v>
          </cell>
        </row>
        <row r="21">
          <cell r="B21" t="str">
            <v xml:space="preserve">Đặng Thái </v>
          </cell>
        </row>
        <row r="22">
          <cell r="B22" t="str">
            <v xml:space="preserve">Triệu Phú </v>
          </cell>
        </row>
        <row r="23">
          <cell r="B23" t="str">
            <v xml:space="preserve">Nguyễn Thanh </v>
          </cell>
        </row>
        <row r="24">
          <cell r="B24" t="str">
            <v xml:space="preserve">Trần Quốc </v>
          </cell>
        </row>
        <row r="25">
          <cell r="B25" t="str">
            <v xml:space="preserve">Kiều Trung </v>
          </cell>
        </row>
        <row r="26">
          <cell r="B26" t="str">
            <v xml:space="preserve">Hồ Văn </v>
          </cell>
        </row>
        <row r="27">
          <cell r="B27" t="str">
            <v xml:space="preserve">Hoàng  </v>
          </cell>
        </row>
        <row r="28">
          <cell r="B28" t="str">
            <v xml:space="preserve">Hà  </v>
          </cell>
        </row>
        <row r="29">
          <cell r="B29" t="str">
            <v xml:space="preserve">Phạm Nguyễn Đức </v>
          </cell>
        </row>
        <row r="30">
          <cell r="B30" t="str">
            <v xml:space="preserve">Nguyễn Thanh 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5.bin"/><Relationship Id="rId1" Type="http://schemas.openxmlformats.org/officeDocument/2006/relationships/printerSettings" Target="../printerSettings/printerSettings2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31.bin"/><Relationship Id="rId1" Type="http://schemas.openxmlformats.org/officeDocument/2006/relationships/printerSettings" Target="../printerSettings/printerSettings3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2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5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8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41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44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72.bin"/><Relationship Id="rId1" Type="http://schemas.openxmlformats.org/officeDocument/2006/relationships/printerSettings" Target="../printerSettings/printerSettings71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76.bin"/><Relationship Id="rId1" Type="http://schemas.openxmlformats.org/officeDocument/2006/relationships/printerSettings" Target="../printerSettings/printerSettings75.bin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80.bin"/><Relationship Id="rId1" Type="http://schemas.openxmlformats.org/officeDocument/2006/relationships/printerSettings" Target="../printerSettings/printerSettings79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43"/>
  <sheetViews>
    <sheetView topLeftCell="B13" workbookViewId="0">
      <selection activeCell="Q38" sqref="Q38"/>
    </sheetView>
  </sheetViews>
  <sheetFormatPr defaultRowHeight="15.75" x14ac:dyDescent="0.25"/>
  <cols>
    <col min="1" max="1" width="4" style="26" customWidth="1"/>
    <col min="2" max="2" width="11.875" style="26" customWidth="1"/>
    <col min="3" max="3" width="7.25" style="26" customWidth="1"/>
    <col min="4" max="4" width="19.375" style="26" customWidth="1"/>
    <col min="5" max="5" width="11.625" style="26" customWidth="1"/>
    <col min="6" max="6" width="4.125" style="26" customWidth="1"/>
    <col min="7" max="7" width="5.25" style="26" customWidth="1"/>
    <col min="8" max="8" width="3.875" style="26" customWidth="1"/>
    <col min="9" max="9" width="5.25" style="26" customWidth="1"/>
    <col min="10" max="10" width="8" style="26" customWidth="1"/>
    <col min="11" max="11" width="6.375" style="26" customWidth="1"/>
    <col min="12" max="12" width="5.25" style="26" customWidth="1"/>
    <col min="13" max="13" width="7.25" style="26" customWidth="1"/>
    <col min="14" max="14" width="24.87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26" t="s">
        <v>367</v>
      </c>
      <c r="E7" s="221" t="s">
        <v>368</v>
      </c>
      <c r="H7" s="33" t="s">
        <v>495</v>
      </c>
      <c r="I7" s="33" t="s">
        <v>301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3.7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423</v>
      </c>
      <c r="C15" s="19">
        <v>9</v>
      </c>
      <c r="D15" s="20" t="s">
        <v>421</v>
      </c>
      <c r="E15" s="20" t="s">
        <v>269</v>
      </c>
      <c r="F15" s="242"/>
      <c r="G15" s="242">
        <v>90</v>
      </c>
      <c r="H15" s="242"/>
      <c r="I15" s="242">
        <v>1</v>
      </c>
      <c r="J15" s="70">
        <f t="shared" ref="J15:J34" si="0">ROUND(IF(F15&gt;0,F15*H15,"0")+IF(G15&gt;0,(G15/1.5)*I15,"0"),1)</f>
        <v>60</v>
      </c>
      <c r="K15" s="242"/>
      <c r="L15" s="242"/>
      <c r="M15" s="244">
        <f t="shared" ref="M15:M34" si="1">ROUND(J15+K15+L15,1)</f>
        <v>60</v>
      </c>
      <c r="N15" s="21"/>
    </row>
    <row r="16" spans="1:14" ht="18" customHeight="1" x14ac:dyDescent="0.25">
      <c r="A16" s="19">
        <v>2</v>
      </c>
      <c r="B16" s="213" t="s">
        <v>424</v>
      </c>
      <c r="C16" s="209">
        <v>6</v>
      </c>
      <c r="D16" s="20" t="s">
        <v>557</v>
      </c>
      <c r="E16" s="20" t="s">
        <v>257</v>
      </c>
      <c r="F16" s="242"/>
      <c r="G16" s="242">
        <v>120</v>
      </c>
      <c r="H16" s="242"/>
      <c r="I16" s="242">
        <v>1</v>
      </c>
      <c r="J16" s="70">
        <f t="shared" si="0"/>
        <v>80</v>
      </c>
      <c r="K16" s="242"/>
      <c r="L16" s="242"/>
      <c r="M16" s="244">
        <f t="shared" si="1"/>
        <v>80</v>
      </c>
      <c r="N16" s="21"/>
    </row>
    <row r="17" spans="1:14" ht="18" customHeight="1" x14ac:dyDescent="0.25">
      <c r="A17" s="19">
        <v>3</v>
      </c>
      <c r="B17" s="20"/>
      <c r="C17" s="209"/>
      <c r="D17" s="20" t="s">
        <v>336</v>
      </c>
      <c r="E17" s="20"/>
      <c r="F17" s="242"/>
      <c r="G17" s="242"/>
      <c r="H17" s="242"/>
      <c r="I17" s="242"/>
      <c r="J17" s="70">
        <f t="shared" si="0"/>
        <v>0</v>
      </c>
      <c r="K17" s="242">
        <f>15%*130</f>
        <v>19.5</v>
      </c>
      <c r="L17" s="242"/>
      <c r="M17" s="244">
        <f t="shared" si="1"/>
        <v>19.5</v>
      </c>
      <c r="N17" s="21"/>
    </row>
    <row r="18" spans="1:14" x14ac:dyDescent="0.25">
      <c r="A18" s="19">
        <v>4</v>
      </c>
      <c r="B18" s="20"/>
      <c r="C18" s="209"/>
      <c r="D18" s="26" t="s">
        <v>422</v>
      </c>
      <c r="E18" s="20" t="s">
        <v>260</v>
      </c>
      <c r="F18" s="242"/>
      <c r="G18" s="242">
        <v>6</v>
      </c>
      <c r="H18" s="242"/>
      <c r="I18" s="242">
        <v>1</v>
      </c>
      <c r="J18" s="70">
        <f t="shared" si="0"/>
        <v>4</v>
      </c>
      <c r="K18" s="242"/>
      <c r="L18" s="32"/>
      <c r="M18" s="244">
        <f t="shared" si="1"/>
        <v>4</v>
      </c>
      <c r="N18" s="20" t="s">
        <v>556</v>
      </c>
    </row>
    <row r="19" spans="1:14" ht="19.5" customHeight="1" x14ac:dyDescent="0.25">
      <c r="A19" s="19"/>
      <c r="B19" s="20"/>
      <c r="C19" s="209"/>
      <c r="D19" s="20" t="s">
        <v>497</v>
      </c>
      <c r="E19" s="20" t="s">
        <v>496</v>
      </c>
      <c r="F19" s="242"/>
      <c r="G19" s="242">
        <v>90</v>
      </c>
      <c r="H19" s="242"/>
      <c r="I19" s="242">
        <v>1</v>
      </c>
      <c r="J19" s="70">
        <f t="shared" si="0"/>
        <v>60</v>
      </c>
      <c r="K19" s="242"/>
      <c r="L19" s="242"/>
      <c r="M19" s="244">
        <f t="shared" si="1"/>
        <v>60</v>
      </c>
      <c r="N19" s="23"/>
    </row>
    <row r="20" spans="1:14" ht="18" hidden="1" customHeight="1" x14ac:dyDescent="0.25">
      <c r="A20" s="19">
        <v>6</v>
      </c>
      <c r="B20" s="20"/>
      <c r="C20" s="209"/>
      <c r="D20" s="20"/>
      <c r="E20" s="20"/>
      <c r="F20" s="242"/>
      <c r="G20" s="242"/>
      <c r="H20" s="242"/>
      <c r="I20" s="242"/>
      <c r="J20" s="70">
        <f t="shared" si="0"/>
        <v>0</v>
      </c>
      <c r="K20" s="242"/>
      <c r="L20" s="242"/>
      <c r="M20" s="244">
        <f t="shared" si="1"/>
        <v>0</v>
      </c>
      <c r="N20" s="21"/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42"/>
      <c r="G21" s="242"/>
      <c r="H21" s="242"/>
      <c r="I21" s="242"/>
      <c r="J21" s="70">
        <f t="shared" si="0"/>
        <v>0</v>
      </c>
      <c r="K21" s="242"/>
      <c r="L21" s="242"/>
      <c r="M21" s="244">
        <f t="shared" si="1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 t="shared" si="0"/>
        <v>0</v>
      </c>
      <c r="K22" s="242"/>
      <c r="L22" s="242"/>
      <c r="M22" s="244">
        <f t="shared" si="1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0"/>
        <v>0</v>
      </c>
      <c r="K23" s="242"/>
      <c r="L23" s="242"/>
      <c r="M23" s="244">
        <f t="shared" si="1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0"/>
        <v>0</v>
      </c>
      <c r="K24" s="242"/>
      <c r="L24" s="242"/>
      <c r="M24" s="244">
        <f t="shared" si="1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0"/>
        <v>0</v>
      </c>
      <c r="K25" s="242"/>
      <c r="L25" s="242"/>
      <c r="M25" s="244">
        <f t="shared" si="1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0"/>
        <v>0</v>
      </c>
      <c r="K26" s="242"/>
      <c r="L26" s="242"/>
      <c r="M26" s="244">
        <f t="shared" si="1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0"/>
        <v>0</v>
      </c>
      <c r="K27" s="242"/>
      <c r="L27" s="242"/>
      <c r="M27" s="244">
        <f t="shared" si="1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0"/>
        <v>0</v>
      </c>
      <c r="K28" s="242"/>
      <c r="L28" s="242"/>
      <c r="M28" s="244">
        <f t="shared" si="1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0"/>
        <v>0</v>
      </c>
      <c r="K29" s="242"/>
      <c r="L29" s="242"/>
      <c r="M29" s="244">
        <f t="shared" si="1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0"/>
        <v>0</v>
      </c>
      <c r="K30" s="242"/>
      <c r="L30" s="242"/>
      <c r="M30" s="244">
        <f t="shared" si="1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0"/>
        <v>0</v>
      </c>
      <c r="K31" s="242"/>
      <c r="L31" s="242"/>
      <c r="M31" s="244">
        <f t="shared" si="1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0"/>
        <v>0</v>
      </c>
      <c r="K32" s="242"/>
      <c r="L32" s="242"/>
      <c r="M32" s="244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0"/>
        <v>0</v>
      </c>
      <c r="K33" s="242"/>
      <c r="L33" s="242"/>
      <c r="M33" s="244">
        <f t="shared" si="1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0"/>
        <v>0</v>
      </c>
      <c r="K34" s="242"/>
      <c r="L34" s="242"/>
      <c r="M34" s="244">
        <f t="shared" si="1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0</v>
      </c>
      <c r="G35" s="244">
        <f>SUM(G15:G34)</f>
        <v>306</v>
      </c>
      <c r="H35" s="245"/>
      <c r="I35" s="245"/>
      <c r="J35" s="244">
        <f>SUM(J15:J34)</f>
        <v>204</v>
      </c>
      <c r="K35" s="244">
        <f>SUM(K15:K34)</f>
        <v>19.5</v>
      </c>
      <c r="L35" s="244">
        <f>SUM(L15:L34)</f>
        <v>0</v>
      </c>
      <c r="M35" s="244">
        <f>SUM(M15:M34)</f>
        <v>223.5</v>
      </c>
      <c r="N35" s="21"/>
    </row>
    <row r="36" spans="1:14" ht="27.75" customHeight="1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3" spans="1:14" x14ac:dyDescent="0.25">
      <c r="B43" s="281" t="s">
        <v>428</v>
      </c>
      <c r="C43" s="281"/>
      <c r="D43" s="281"/>
      <c r="F43" s="281" t="s">
        <v>429</v>
      </c>
      <c r="G43" s="281"/>
      <c r="H43" s="281"/>
      <c r="I43" s="281"/>
      <c r="J43" s="281"/>
      <c r="L43" s="282" t="s">
        <v>430</v>
      </c>
      <c r="M43" s="282"/>
      <c r="N43" s="282"/>
    </row>
  </sheetData>
  <customSheetViews>
    <customSheetView guid="{12C9832D-49BD-45CC-A5E0-F64F753F5189}" showPageBreaks="1" topLeftCell="B1">
      <selection activeCell="N22" sqref="N22"/>
      <pageMargins left="0.7" right="0.7" top="0.75" bottom="0.75" header="0.3" footer="0.3"/>
      <pageSetup orientation="portrait" r:id="rId1"/>
    </customSheetView>
  </customSheetViews>
  <mergeCells count="21">
    <mergeCell ref="B43:D43"/>
    <mergeCell ref="F43:J43"/>
    <mergeCell ref="L43:N43"/>
    <mergeCell ref="A35:D35"/>
    <mergeCell ref="F11:J11"/>
    <mergeCell ref="E10:E13"/>
    <mergeCell ref="L11:L13"/>
    <mergeCell ref="H12:I12"/>
    <mergeCell ref="D10:D13"/>
    <mergeCell ref="K11:K13"/>
    <mergeCell ref="F12:G12"/>
    <mergeCell ref="B10:B13"/>
    <mergeCell ref="C10:C13"/>
    <mergeCell ref="N10:N13"/>
    <mergeCell ref="J12:J13"/>
    <mergeCell ref="J2:N2"/>
    <mergeCell ref="J3:N3"/>
    <mergeCell ref="A5:N5"/>
    <mergeCell ref="A6:N6"/>
    <mergeCell ref="M11:M13"/>
    <mergeCell ref="A10:A13"/>
  </mergeCells>
  <phoneticPr fontId="5" type="noConversion"/>
  <pageMargins left="0.24" right="0.16" top="0.43" bottom="0.33" header="0.3" footer="0.3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43"/>
  <sheetViews>
    <sheetView workbookViewId="0">
      <selection activeCell="Q36" sqref="Q36"/>
    </sheetView>
  </sheetViews>
  <sheetFormatPr defaultRowHeight="15.75" x14ac:dyDescent="0.25"/>
  <cols>
    <col min="1" max="1" width="3.25" style="26" customWidth="1"/>
    <col min="2" max="2" width="12.75" style="26" customWidth="1"/>
    <col min="3" max="3" width="6.5" style="26" customWidth="1"/>
    <col min="4" max="4" width="14.125" style="26" customWidth="1"/>
    <col min="5" max="5" width="12.125" style="26" customWidth="1"/>
    <col min="6" max="6" width="5" style="26" customWidth="1"/>
    <col min="7" max="7" width="6.875" style="26" customWidth="1"/>
    <col min="8" max="8" width="5.25" style="26" customWidth="1"/>
    <col min="9" max="9" width="5.125" style="26" customWidth="1"/>
    <col min="10" max="10" width="8.875" style="26" customWidth="1"/>
    <col min="11" max="11" width="7.125" style="26" customWidth="1"/>
    <col min="12" max="12" width="8.875" style="26" customWidth="1"/>
    <col min="13" max="13" width="9.25" style="26" customWidth="1"/>
    <col min="14" max="14" width="25.875" style="26" customWidth="1"/>
    <col min="15" max="15" width="6.5" style="26" customWidth="1"/>
    <col min="16" max="16" width="8.125" style="26" customWidth="1"/>
    <col min="17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367</v>
      </c>
      <c r="E7" s="217" t="s">
        <v>368</v>
      </c>
      <c r="H7" s="33" t="s">
        <v>494</v>
      </c>
      <c r="I7" s="33" t="s">
        <v>277</v>
      </c>
      <c r="L7" s="202" t="s">
        <v>493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5.7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20.25" customHeight="1" x14ac:dyDescent="0.25">
      <c r="A15" s="19">
        <v>1</v>
      </c>
      <c r="B15" s="213" t="s">
        <v>395</v>
      </c>
      <c r="C15" s="19">
        <v>15</v>
      </c>
      <c r="D15" s="20" t="s">
        <v>425</v>
      </c>
      <c r="E15" s="20" t="s">
        <v>527</v>
      </c>
      <c r="F15" s="242"/>
      <c r="G15" s="242">
        <v>90</v>
      </c>
      <c r="H15" s="242"/>
      <c r="I15" s="242">
        <v>1</v>
      </c>
      <c r="J15" s="70">
        <f t="shared" ref="J15:J34" si="0">ROUND(IF(F15&gt;0,F15*H15,"0")+IF(G15&gt;0,(G15/1.5)*I15,"0"),1)</f>
        <v>60</v>
      </c>
      <c r="K15" s="21"/>
      <c r="L15" s="21"/>
      <c r="M15" s="244">
        <f t="shared" ref="M15:M34" si="1">ROUND(J15+K15+L15,1)</f>
        <v>60</v>
      </c>
      <c r="N15" s="21"/>
    </row>
    <row r="16" spans="1:14" ht="18" customHeight="1" x14ac:dyDescent="0.25">
      <c r="A16" s="19">
        <v>2</v>
      </c>
      <c r="B16" s="213" t="s">
        <v>395</v>
      </c>
      <c r="C16" s="209">
        <v>15</v>
      </c>
      <c r="D16" s="20" t="s">
        <v>425</v>
      </c>
      <c r="E16" s="20" t="s">
        <v>507</v>
      </c>
      <c r="F16" s="242"/>
      <c r="G16" s="242">
        <v>90</v>
      </c>
      <c r="H16" s="242"/>
      <c r="I16" s="242">
        <v>1</v>
      </c>
      <c r="J16" s="70">
        <f t="shared" si="0"/>
        <v>60</v>
      </c>
      <c r="K16" s="21"/>
      <c r="L16" s="21"/>
      <c r="M16" s="244">
        <f t="shared" si="1"/>
        <v>60</v>
      </c>
      <c r="N16" s="21"/>
    </row>
    <row r="17" spans="1:16" ht="20.25" customHeight="1" x14ac:dyDescent="0.25">
      <c r="A17" s="19">
        <v>3</v>
      </c>
      <c r="B17" s="20" t="s">
        <v>427</v>
      </c>
      <c r="C17" s="209">
        <v>12</v>
      </c>
      <c r="D17" s="20" t="s">
        <v>426</v>
      </c>
      <c r="E17" s="20" t="s">
        <v>528</v>
      </c>
      <c r="F17" s="242"/>
      <c r="G17" s="242">
        <v>90</v>
      </c>
      <c r="H17" s="242"/>
      <c r="I17" s="242">
        <v>1</v>
      </c>
      <c r="J17" s="70">
        <f t="shared" si="0"/>
        <v>60</v>
      </c>
      <c r="K17" s="21"/>
      <c r="L17" s="21"/>
      <c r="M17" s="244">
        <f t="shared" si="1"/>
        <v>60</v>
      </c>
      <c r="N17" s="21"/>
    </row>
    <row r="18" spans="1:16" ht="18" customHeight="1" x14ac:dyDescent="0.25">
      <c r="A18" s="19">
        <v>4</v>
      </c>
      <c r="B18" s="20"/>
      <c r="C18" s="209"/>
      <c r="D18" s="185" t="s">
        <v>248</v>
      </c>
      <c r="E18" s="185" t="s">
        <v>282</v>
      </c>
      <c r="F18" s="242">
        <v>5</v>
      </c>
      <c r="G18" s="242"/>
      <c r="H18" s="242">
        <v>1</v>
      </c>
      <c r="I18" s="242"/>
      <c r="J18" s="70">
        <f t="shared" si="0"/>
        <v>5</v>
      </c>
      <c r="K18" s="21"/>
      <c r="L18" s="185"/>
      <c r="M18" s="244">
        <f t="shared" si="1"/>
        <v>5</v>
      </c>
      <c r="N18" s="233" t="s">
        <v>498</v>
      </c>
      <c r="O18" s="235"/>
      <c r="P18" s="235"/>
    </row>
    <row r="19" spans="1:16" ht="21.75" customHeight="1" x14ac:dyDescent="0.25">
      <c r="A19" s="19">
        <v>5</v>
      </c>
      <c r="B19" s="20"/>
      <c r="C19" s="209"/>
      <c r="D19" s="20" t="s">
        <v>426</v>
      </c>
      <c r="E19" s="185" t="s">
        <v>583</v>
      </c>
      <c r="F19" s="183"/>
      <c r="G19" s="242">
        <v>5</v>
      </c>
      <c r="H19" s="242"/>
      <c r="I19" s="242">
        <v>1</v>
      </c>
      <c r="J19" s="70">
        <f t="shared" si="0"/>
        <v>3.3</v>
      </c>
      <c r="K19" s="21"/>
      <c r="L19" s="185"/>
      <c r="M19" s="244">
        <f t="shared" si="1"/>
        <v>3.3</v>
      </c>
      <c r="N19" s="233" t="s">
        <v>436</v>
      </c>
      <c r="O19" s="235"/>
      <c r="P19" s="235"/>
    </row>
    <row r="20" spans="1:16" ht="18" hidden="1" customHeight="1" x14ac:dyDescent="0.25">
      <c r="A20" s="19">
        <v>6</v>
      </c>
      <c r="B20" s="20"/>
      <c r="C20" s="209"/>
      <c r="D20" s="20"/>
      <c r="E20" s="20"/>
      <c r="F20" s="242"/>
      <c r="G20" s="242"/>
      <c r="H20" s="242"/>
      <c r="I20" s="21"/>
      <c r="J20" s="29">
        <f t="shared" si="0"/>
        <v>0</v>
      </c>
      <c r="K20" s="21"/>
      <c r="L20" s="21"/>
      <c r="M20" s="244">
        <f t="shared" si="1"/>
        <v>0</v>
      </c>
      <c r="N20" s="21"/>
    </row>
    <row r="21" spans="1:16" ht="18" hidden="1" customHeight="1" x14ac:dyDescent="0.25">
      <c r="A21" s="19">
        <v>7</v>
      </c>
      <c r="B21" s="20"/>
      <c r="C21" s="209"/>
      <c r="D21" s="20"/>
      <c r="E21" s="20"/>
      <c r="F21" s="242"/>
      <c r="G21" s="242"/>
      <c r="H21" s="242"/>
      <c r="I21" s="21"/>
      <c r="J21" s="29">
        <f t="shared" si="0"/>
        <v>0</v>
      </c>
      <c r="K21" s="21"/>
      <c r="L21" s="21"/>
      <c r="M21" s="244">
        <f t="shared" si="1"/>
        <v>0</v>
      </c>
      <c r="N21" s="21"/>
    </row>
    <row r="22" spans="1:16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1"/>
      <c r="J22" s="29">
        <f t="shared" si="0"/>
        <v>0</v>
      </c>
      <c r="K22" s="21"/>
      <c r="L22" s="21"/>
      <c r="M22" s="244">
        <f t="shared" si="1"/>
        <v>0</v>
      </c>
      <c r="N22" s="23"/>
    </row>
    <row r="23" spans="1:16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1"/>
      <c r="J23" s="29">
        <f t="shared" si="0"/>
        <v>0</v>
      </c>
      <c r="K23" s="21"/>
      <c r="L23" s="21"/>
      <c r="M23" s="244">
        <f t="shared" si="1"/>
        <v>0</v>
      </c>
      <c r="N23" s="23"/>
    </row>
    <row r="24" spans="1:16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1"/>
      <c r="J24" s="29">
        <f t="shared" si="0"/>
        <v>0</v>
      </c>
      <c r="K24" s="21"/>
      <c r="L24" s="21"/>
      <c r="M24" s="244">
        <f t="shared" si="1"/>
        <v>0</v>
      </c>
      <c r="N24" s="23"/>
    </row>
    <row r="25" spans="1:16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1"/>
      <c r="J25" s="29">
        <f t="shared" si="0"/>
        <v>0</v>
      </c>
      <c r="K25" s="21"/>
      <c r="L25" s="21"/>
      <c r="M25" s="244">
        <f t="shared" si="1"/>
        <v>0</v>
      </c>
      <c r="N25" s="23"/>
    </row>
    <row r="26" spans="1:16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1"/>
      <c r="J26" s="29">
        <f t="shared" si="0"/>
        <v>0</v>
      </c>
      <c r="K26" s="21"/>
      <c r="L26" s="21"/>
      <c r="M26" s="244">
        <f t="shared" si="1"/>
        <v>0</v>
      </c>
      <c r="N26" s="21"/>
    </row>
    <row r="27" spans="1:16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1"/>
      <c r="J27" s="29">
        <f t="shared" si="0"/>
        <v>0</v>
      </c>
      <c r="K27" s="21"/>
      <c r="L27" s="21"/>
      <c r="M27" s="244">
        <f t="shared" si="1"/>
        <v>0</v>
      </c>
      <c r="N27" s="21"/>
    </row>
    <row r="28" spans="1:16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1"/>
      <c r="J28" s="29">
        <f t="shared" si="0"/>
        <v>0</v>
      </c>
      <c r="K28" s="21"/>
      <c r="L28" s="21"/>
      <c r="M28" s="244">
        <f t="shared" si="1"/>
        <v>0</v>
      </c>
      <c r="N28" s="23"/>
    </row>
    <row r="29" spans="1:16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1"/>
      <c r="J29" s="29">
        <f t="shared" si="0"/>
        <v>0</v>
      </c>
      <c r="K29" s="21"/>
      <c r="L29" s="21"/>
      <c r="M29" s="244">
        <f t="shared" si="1"/>
        <v>0</v>
      </c>
      <c r="N29" s="23"/>
    </row>
    <row r="30" spans="1:16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1"/>
      <c r="J30" s="29">
        <f t="shared" si="0"/>
        <v>0</v>
      </c>
      <c r="K30" s="21"/>
      <c r="L30" s="21"/>
      <c r="M30" s="244">
        <f t="shared" si="1"/>
        <v>0</v>
      </c>
      <c r="N30" s="23"/>
    </row>
    <row r="31" spans="1:16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1"/>
      <c r="J31" s="29">
        <f t="shared" si="0"/>
        <v>0</v>
      </c>
      <c r="K31" s="21"/>
      <c r="L31" s="21"/>
      <c r="M31" s="244">
        <f t="shared" si="1"/>
        <v>0</v>
      </c>
      <c r="N31" s="21"/>
    </row>
    <row r="32" spans="1:16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1"/>
      <c r="J32" s="29">
        <f t="shared" si="0"/>
        <v>0</v>
      </c>
      <c r="K32" s="21"/>
      <c r="L32" s="21"/>
      <c r="M32" s="244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1"/>
      <c r="J33" s="29">
        <f t="shared" si="0"/>
        <v>0</v>
      </c>
      <c r="K33" s="21"/>
      <c r="L33" s="21"/>
      <c r="M33" s="244">
        <f t="shared" si="1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1"/>
      <c r="J34" s="29">
        <f t="shared" si="0"/>
        <v>0</v>
      </c>
      <c r="K34" s="21"/>
      <c r="L34" s="21"/>
      <c r="M34" s="244">
        <f t="shared" si="1"/>
        <v>0</v>
      </c>
      <c r="N34" s="23"/>
    </row>
    <row r="35" spans="1:14" ht="24" customHeight="1" x14ac:dyDescent="0.25">
      <c r="A35" s="283" t="s">
        <v>163</v>
      </c>
      <c r="B35" s="284"/>
      <c r="C35" s="284"/>
      <c r="D35" s="285"/>
      <c r="E35" s="20"/>
      <c r="F35" s="244">
        <f>SUM(F15:F34)</f>
        <v>5</v>
      </c>
      <c r="G35" s="244">
        <f>SUM(G15:G34)</f>
        <v>275</v>
      </c>
      <c r="H35" s="245"/>
      <c r="I35" s="22"/>
      <c r="J35" s="244">
        <f>SUM(J15:J34)</f>
        <v>188.3</v>
      </c>
      <c r="K35" s="244">
        <f>SUM(K15:K34)</f>
        <v>0</v>
      </c>
      <c r="L35" s="244">
        <f>SUM(L15:L34)</f>
        <v>0</v>
      </c>
      <c r="M35" s="244">
        <f>SUM(M15:M34)</f>
        <v>188.3</v>
      </c>
      <c r="N35" s="21"/>
    </row>
    <row r="36" spans="1:14" ht="19.5" customHeight="1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3" spans="1:14" x14ac:dyDescent="0.25">
      <c r="A43" s="26" t="s">
        <v>302</v>
      </c>
      <c r="B43" s="281" t="s">
        <v>428</v>
      </c>
      <c r="C43" s="281"/>
      <c r="D43" s="281"/>
      <c r="F43" s="281" t="s">
        <v>429</v>
      </c>
      <c r="G43" s="281"/>
      <c r="H43" s="281"/>
      <c r="I43" s="281"/>
      <c r="J43" s="281"/>
      <c r="L43" s="282" t="s">
        <v>430</v>
      </c>
      <c r="M43" s="282"/>
      <c r="N43" s="282"/>
    </row>
  </sheetData>
  <customSheetViews>
    <customSheetView guid="{12C9832D-49BD-45CC-A5E0-F64F753F5189}" showPageBreaks="1" hiddenRows="1" topLeftCell="A7">
      <selection activeCell="Q36" sqref="Q36"/>
      <pageMargins left="0.27" right="0" top="0" bottom="0" header="0" footer="0"/>
      <pageSetup paperSize="9" orientation="landscape" r:id="rId1"/>
    </customSheetView>
  </customSheetViews>
  <mergeCells count="21">
    <mergeCell ref="A35:D35"/>
    <mergeCell ref="E10:E13"/>
    <mergeCell ref="B43:D43"/>
    <mergeCell ref="F43:J43"/>
    <mergeCell ref="K11:K13"/>
    <mergeCell ref="C10:C13"/>
    <mergeCell ref="F12:G12"/>
    <mergeCell ref="H12:I12"/>
    <mergeCell ref="L43:N43"/>
    <mergeCell ref="N10:N13"/>
    <mergeCell ref="M11:M13"/>
    <mergeCell ref="J12:J13"/>
    <mergeCell ref="L11:L13"/>
    <mergeCell ref="J2:N2"/>
    <mergeCell ref="J3:N3"/>
    <mergeCell ref="A5:N5"/>
    <mergeCell ref="A6:N6"/>
    <mergeCell ref="A10:A13"/>
    <mergeCell ref="B10:B13"/>
    <mergeCell ref="D10:D13"/>
    <mergeCell ref="F11:J11"/>
  </mergeCells>
  <phoneticPr fontId="5" type="noConversion"/>
  <pageMargins left="0.27" right="0" top="0" bottom="0" header="0" footer="0"/>
  <pageSetup paperSize="9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46"/>
  <sheetViews>
    <sheetView topLeftCell="A7" workbookViewId="0">
      <selection activeCell="P34" sqref="P34"/>
    </sheetView>
  </sheetViews>
  <sheetFormatPr defaultRowHeight="15.75" x14ac:dyDescent="0.25"/>
  <cols>
    <col min="1" max="1" width="4" style="26" customWidth="1"/>
    <col min="2" max="2" width="15.625" style="26" customWidth="1"/>
    <col min="3" max="3" width="6.125" style="26" customWidth="1"/>
    <col min="4" max="4" width="18.125" style="26" customWidth="1"/>
    <col min="5" max="5" width="12.75" style="26" customWidth="1"/>
    <col min="6" max="9" width="5.25" style="26" customWidth="1"/>
    <col min="10" max="11" width="8" style="26" customWidth="1"/>
    <col min="12" max="12" width="9.25" style="26" customWidth="1"/>
    <col min="13" max="13" width="10" style="26" customWidth="1"/>
    <col min="14" max="14" width="13.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26" t="s">
        <v>311</v>
      </c>
      <c r="E7" s="221" t="s">
        <v>376</v>
      </c>
      <c r="H7" s="33" t="s">
        <v>495</v>
      </c>
      <c r="I7" s="33" t="s">
        <v>243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303</v>
      </c>
      <c r="C15" s="19">
        <v>9</v>
      </c>
      <c r="D15" s="185" t="s">
        <v>236</v>
      </c>
      <c r="E15" s="185" t="s">
        <v>272</v>
      </c>
      <c r="F15" s="185"/>
      <c r="G15" s="183">
        <v>90</v>
      </c>
      <c r="H15" s="183"/>
      <c r="I15" s="183">
        <v>1</v>
      </c>
      <c r="J15" s="70">
        <f>ROUND(IF('Mau A1 Đức'!F15&gt;0,'Mau A1 Đức'!F15*'Mau A1 Đức'!H15,"0")+IF('Mau A1 Đức'!G15&gt;0,('Mau A1 Đức'!G15/1.5)*'Mau A1 Đức'!I15,"0"),1)</f>
        <v>60</v>
      </c>
      <c r="K15" s="242"/>
      <c r="L15" s="242"/>
      <c r="M15" s="244">
        <f t="shared" ref="M15:M34" si="0">ROUND(J15+K15+L15,1)</f>
        <v>60</v>
      </c>
      <c r="N15" s="21"/>
    </row>
    <row r="16" spans="1:14" ht="18" customHeight="1" x14ac:dyDescent="0.25">
      <c r="A16" s="19">
        <v>2</v>
      </c>
      <c r="B16" s="20" t="s">
        <v>303</v>
      </c>
      <c r="C16" s="19">
        <v>9</v>
      </c>
      <c r="D16" s="185" t="s">
        <v>236</v>
      </c>
      <c r="E16" s="185" t="s">
        <v>253</v>
      </c>
      <c r="F16" s="185"/>
      <c r="G16" s="183">
        <v>90</v>
      </c>
      <c r="H16" s="183"/>
      <c r="I16" s="183">
        <v>1</v>
      </c>
      <c r="J16" s="70">
        <f>ROUND(IF('Mau A1 Đức'!F16&gt;0,'Mau A1 Đức'!F16*'Mau A1 Đức'!H16,"0")+IF('Mau A1 Đức'!G16&gt;0,('Mau A1 Đức'!G16/1.5)*'Mau A1 Đức'!I16,"0"),1)</f>
        <v>60</v>
      </c>
      <c r="K16" s="242"/>
      <c r="L16" s="242"/>
      <c r="M16" s="244">
        <f t="shared" si="0"/>
        <v>60</v>
      </c>
      <c r="N16" s="21"/>
    </row>
    <row r="17" spans="1:14" ht="40.5" customHeight="1" x14ac:dyDescent="0.25">
      <c r="A17" s="209">
        <v>3</v>
      </c>
      <c r="B17" s="209"/>
      <c r="C17" s="209"/>
      <c r="D17" s="261" t="s">
        <v>575</v>
      </c>
      <c r="E17" s="164"/>
      <c r="F17" s="164">
        <v>10</v>
      </c>
      <c r="G17" s="164"/>
      <c r="H17" s="164">
        <v>1</v>
      </c>
      <c r="I17" s="164"/>
      <c r="J17" s="259">
        <f>ROUND(IF(F17&gt;0,F17*H17,"0")+IF(G17&gt;0,(G17/1.5)*I17,"0"),1)</f>
        <v>10</v>
      </c>
      <c r="K17" s="243"/>
      <c r="L17" s="243"/>
      <c r="M17" s="260">
        <f t="shared" si="0"/>
        <v>10</v>
      </c>
      <c r="N17" s="21"/>
    </row>
    <row r="18" spans="1:14" hidden="1" x14ac:dyDescent="0.25">
      <c r="A18" s="19">
        <v>4</v>
      </c>
      <c r="B18" s="20"/>
      <c r="C18" s="209"/>
      <c r="D18" s="185"/>
      <c r="E18" s="185"/>
      <c r="F18" s="185"/>
      <c r="G18" s="183"/>
      <c r="H18" s="183"/>
      <c r="I18" s="183"/>
      <c r="J18" s="70">
        <f>ROUND(IF(F18&gt;0,F18*H18,"0")+IF(G18&gt;0,(G18/1.5)*I18,"0"),1)</f>
        <v>0</v>
      </c>
      <c r="K18" s="242"/>
      <c r="L18" s="242"/>
      <c r="M18" s="244">
        <f t="shared" si="0"/>
        <v>0</v>
      </c>
      <c r="N18" s="23"/>
    </row>
    <row r="19" spans="1:14" ht="19.5" hidden="1" customHeight="1" x14ac:dyDescent="0.25">
      <c r="A19" s="19"/>
      <c r="B19" s="20"/>
      <c r="C19" s="209"/>
      <c r="D19" s="185"/>
      <c r="E19" s="185"/>
      <c r="F19" s="185"/>
      <c r="G19" s="183"/>
      <c r="H19" s="183"/>
      <c r="I19" s="183"/>
      <c r="J19" s="70">
        <f>ROUND(IF(F19&gt;0,F19*H19,"0")+IF(G19&gt;0,(G19/1.5)*I19,"0"),1)</f>
        <v>0</v>
      </c>
      <c r="K19" s="242"/>
      <c r="L19" s="242"/>
      <c r="M19" s="244">
        <f t="shared" si="0"/>
        <v>0</v>
      </c>
      <c r="N19" s="23"/>
    </row>
    <row r="20" spans="1:14" ht="18" hidden="1" customHeight="1" x14ac:dyDescent="0.25">
      <c r="A20" s="19">
        <v>6</v>
      </c>
      <c r="B20" s="20"/>
      <c r="C20" s="209"/>
      <c r="D20" s="20"/>
      <c r="E20" s="20"/>
      <c r="F20" s="21"/>
      <c r="G20" s="242"/>
      <c r="H20" s="242"/>
      <c r="I20" s="242"/>
      <c r="J20" s="70">
        <f t="shared" ref="J20:J34" si="1">ROUND(IF(F20&gt;0,F20*H20,"0")+IF(G20&gt;0,(G20/1.5)*I20,"0"),1)</f>
        <v>0</v>
      </c>
      <c r="K20" s="242"/>
      <c r="L20" s="242"/>
      <c r="M20" s="244">
        <f t="shared" si="0"/>
        <v>0</v>
      </c>
      <c r="N20" s="21"/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1"/>
      <c r="G21" s="242"/>
      <c r="H21" s="242"/>
      <c r="I21" s="242"/>
      <c r="J21" s="70">
        <f t="shared" si="1"/>
        <v>0</v>
      </c>
      <c r="K21" s="242"/>
      <c r="L21" s="242"/>
      <c r="M21" s="244">
        <f t="shared" si="0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1"/>
      <c r="G22" s="242"/>
      <c r="H22" s="242"/>
      <c r="I22" s="242"/>
      <c r="J22" s="70">
        <f t="shared" si="1"/>
        <v>0</v>
      </c>
      <c r="K22" s="242"/>
      <c r="L22" s="242"/>
      <c r="M22" s="244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1"/>
      <c r="G23" s="242"/>
      <c r="H23" s="242"/>
      <c r="I23" s="242"/>
      <c r="J23" s="70">
        <f t="shared" si="1"/>
        <v>0</v>
      </c>
      <c r="K23" s="242"/>
      <c r="L23" s="242"/>
      <c r="M23" s="244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1"/>
      <c r="G24" s="242"/>
      <c r="H24" s="242"/>
      <c r="I24" s="242"/>
      <c r="J24" s="70">
        <f t="shared" si="1"/>
        <v>0</v>
      </c>
      <c r="K24" s="242"/>
      <c r="L24" s="242"/>
      <c r="M24" s="244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1"/>
      <c r="G25" s="242"/>
      <c r="H25" s="242"/>
      <c r="I25" s="242"/>
      <c r="J25" s="70">
        <f t="shared" si="1"/>
        <v>0</v>
      </c>
      <c r="K25" s="242"/>
      <c r="L25" s="242"/>
      <c r="M25" s="244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1"/>
      <c r="G26" s="242"/>
      <c r="H26" s="242"/>
      <c r="I26" s="242"/>
      <c r="J26" s="70">
        <f t="shared" si="1"/>
        <v>0</v>
      </c>
      <c r="K26" s="242"/>
      <c r="L26" s="242"/>
      <c r="M26" s="244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1"/>
      <c r="G27" s="242"/>
      <c r="H27" s="242"/>
      <c r="I27" s="242"/>
      <c r="J27" s="70">
        <f t="shared" si="1"/>
        <v>0</v>
      </c>
      <c r="K27" s="242"/>
      <c r="L27" s="242"/>
      <c r="M27" s="244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1"/>
      <c r="G28" s="242"/>
      <c r="H28" s="242"/>
      <c r="I28" s="242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1"/>
      <c r="G29" s="242"/>
      <c r="H29" s="242"/>
      <c r="I29" s="242"/>
      <c r="J29" s="70">
        <f t="shared" si="1"/>
        <v>0</v>
      </c>
      <c r="K29" s="242"/>
      <c r="L29" s="242"/>
      <c r="M29" s="244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1"/>
      <c r="G30" s="242"/>
      <c r="H30" s="242"/>
      <c r="I30" s="242"/>
      <c r="J30" s="70">
        <f t="shared" si="1"/>
        <v>0</v>
      </c>
      <c r="K30" s="242"/>
      <c r="L30" s="242"/>
      <c r="M30" s="244">
        <f t="shared" si="0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1"/>
      <c r="G31" s="242"/>
      <c r="H31" s="242"/>
      <c r="I31" s="242"/>
      <c r="J31" s="70">
        <f t="shared" si="1"/>
        <v>0</v>
      </c>
      <c r="K31" s="242"/>
      <c r="L31" s="242"/>
      <c r="M31" s="244">
        <f t="shared" si="0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1"/>
      <c r="G32" s="242"/>
      <c r="H32" s="242"/>
      <c r="I32" s="242"/>
      <c r="J32" s="70">
        <f t="shared" si="1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1"/>
      <c r="G33" s="242"/>
      <c r="H33" s="242"/>
      <c r="I33" s="242"/>
      <c r="J33" s="70">
        <f t="shared" si="1"/>
        <v>0</v>
      </c>
      <c r="K33" s="242"/>
      <c r="L33" s="242"/>
      <c r="M33" s="244">
        <f t="shared" si="0"/>
        <v>0</v>
      </c>
      <c r="N33" s="23"/>
    </row>
    <row r="34" spans="1:14" ht="15" customHeight="1" x14ac:dyDescent="0.25">
      <c r="A34" s="19">
        <v>20</v>
      </c>
      <c r="B34" s="20"/>
      <c r="C34" s="20"/>
      <c r="D34" s="20"/>
      <c r="E34" s="20"/>
      <c r="F34" s="21"/>
      <c r="G34" s="242"/>
      <c r="H34" s="242"/>
      <c r="I34" s="242"/>
      <c r="J34" s="70">
        <f t="shared" si="1"/>
        <v>0</v>
      </c>
      <c r="K34" s="242"/>
      <c r="L34" s="242"/>
      <c r="M34" s="244">
        <f t="shared" si="0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SUM(F20:F34)</f>
        <v>0</v>
      </c>
      <c r="G35" s="244">
        <f>SUM(G15:G34)</f>
        <v>180</v>
      </c>
      <c r="H35" s="245"/>
      <c r="I35" s="245"/>
      <c r="J35" s="244">
        <f>SUM(J15:J34)</f>
        <v>130</v>
      </c>
      <c r="K35" s="244">
        <f>SUM(K15:K34)</f>
        <v>0</v>
      </c>
      <c r="L35" s="244">
        <f>SUM(L15:L34)</f>
        <v>0</v>
      </c>
      <c r="M35" s="244">
        <f>SUM(M15:M34)</f>
        <v>130</v>
      </c>
      <c r="N35" s="21"/>
    </row>
    <row r="36" spans="1:14" s="24" customFormat="1" ht="21.75" customHeight="1" x14ac:dyDescent="0.25">
      <c r="B36" s="25"/>
    </row>
    <row r="37" spans="1:14" s="24" customFormat="1" ht="15" hidden="1" x14ac:dyDescent="0.25"/>
    <row r="38" spans="1:14" s="24" customFormat="1" ht="15" hidden="1" x14ac:dyDescent="0.25">
      <c r="B38" s="25"/>
    </row>
    <row r="39" spans="1:14" x14ac:dyDescent="0.25">
      <c r="M39" s="27" t="s">
        <v>167</v>
      </c>
    </row>
    <row r="40" spans="1:14" x14ac:dyDescent="0.25">
      <c r="C40" s="28" t="s">
        <v>15</v>
      </c>
      <c r="H40" s="28" t="s">
        <v>168</v>
      </c>
      <c r="I40" s="28"/>
      <c r="M40" s="28" t="s">
        <v>169</v>
      </c>
    </row>
    <row r="46" spans="1:14" x14ac:dyDescent="0.25">
      <c r="B46" s="282" t="s">
        <v>438</v>
      </c>
      <c r="C46" s="282"/>
      <c r="D46" s="282"/>
      <c r="F46" s="281" t="s">
        <v>439</v>
      </c>
      <c r="G46" s="281"/>
      <c r="H46" s="281"/>
      <c r="I46" s="281"/>
      <c r="J46" s="281"/>
      <c r="L46" s="282" t="s">
        <v>449</v>
      </c>
      <c r="M46" s="282"/>
      <c r="N46" s="282"/>
    </row>
  </sheetData>
  <customSheetViews>
    <customSheetView guid="{12C9832D-49BD-45CC-A5E0-F64F753F5189}" showPageBreaks="1">
      <selection activeCell="M15" sqref="M15:M16"/>
      <pageMargins left="0.7" right="0.7" top="0.75" bottom="0.75" header="0.3" footer="0.3"/>
    </customSheetView>
  </customSheetViews>
  <mergeCells count="21">
    <mergeCell ref="B46:D46"/>
    <mergeCell ref="F46:J46"/>
    <mergeCell ref="L46:N46"/>
    <mergeCell ref="A35:D35"/>
    <mergeCell ref="F11:J11"/>
    <mergeCell ref="E10:E13"/>
    <mergeCell ref="L11:L13"/>
    <mergeCell ref="H12:I12"/>
    <mergeCell ref="D10:D13"/>
    <mergeCell ref="K11:K13"/>
    <mergeCell ref="F12:G12"/>
    <mergeCell ref="B10:B13"/>
    <mergeCell ref="C10:C13"/>
    <mergeCell ref="N10:N13"/>
    <mergeCell ref="J12:J13"/>
    <mergeCell ref="J2:N2"/>
    <mergeCell ref="J3:N3"/>
    <mergeCell ref="A5:N5"/>
    <mergeCell ref="A6:N6"/>
    <mergeCell ref="M11:M13"/>
    <mergeCell ref="A10:A13"/>
  </mergeCells>
  <phoneticPr fontId="5" type="noConversion"/>
  <pageMargins left="0.28000000000000003" right="0.16" top="0.36" bottom="0.75" header="0.3" footer="0.3"/>
  <pageSetup paperSize="9" orientation="landscape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44"/>
  <sheetViews>
    <sheetView topLeftCell="A6" workbookViewId="0">
      <selection activeCell="P36" sqref="P36"/>
    </sheetView>
  </sheetViews>
  <sheetFormatPr defaultRowHeight="15.75" x14ac:dyDescent="0.25"/>
  <cols>
    <col min="1" max="1" width="2.625" style="26" customWidth="1"/>
    <col min="2" max="2" width="11.625" style="26" customWidth="1"/>
    <col min="3" max="3" width="7.375" style="26" customWidth="1"/>
    <col min="4" max="4" width="18" style="26" customWidth="1"/>
    <col min="5" max="5" width="12.375" style="26" customWidth="1"/>
    <col min="6" max="6" width="4.5" style="26" customWidth="1"/>
    <col min="7" max="7" width="5.25" style="26" customWidth="1"/>
    <col min="8" max="8" width="4" style="26" customWidth="1"/>
    <col min="9" max="9" width="4.25" style="26" customWidth="1"/>
    <col min="10" max="10" width="7.25" style="26" customWidth="1"/>
    <col min="11" max="11" width="5.125" style="26" customWidth="1"/>
    <col min="12" max="12" width="6.75" style="26" customWidth="1"/>
    <col min="13" max="13" width="7.375" style="26" customWidth="1"/>
    <col min="14" max="14" width="27.7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375</v>
      </c>
      <c r="E7" s="217" t="s">
        <v>376</v>
      </c>
      <c r="H7" s="33" t="s">
        <v>473</v>
      </c>
      <c r="I7" s="33" t="s">
        <v>301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9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21" customHeight="1" x14ac:dyDescent="0.25">
      <c r="A15" s="19">
        <v>1</v>
      </c>
      <c r="B15" s="213" t="s">
        <v>395</v>
      </c>
      <c r="C15" s="19">
        <v>15</v>
      </c>
      <c r="D15" s="20" t="s">
        <v>431</v>
      </c>
      <c r="E15" s="20" t="s">
        <v>432</v>
      </c>
      <c r="F15" s="242"/>
      <c r="G15" s="242">
        <v>90</v>
      </c>
      <c r="H15" s="242"/>
      <c r="I15" s="242">
        <v>1</v>
      </c>
      <c r="J15" s="70">
        <f t="shared" ref="J15:J21" si="0">ROUND(IF(F15&gt;0,F15*H15,"0")+IF(G15&gt;0,(G15/1.5)*I15,"0"),1)</f>
        <v>60</v>
      </c>
      <c r="K15" s="242"/>
      <c r="L15" s="242"/>
      <c r="M15" s="244">
        <f t="shared" ref="M15:M34" si="1">ROUND(J15+K15+L15,1)</f>
        <v>60</v>
      </c>
      <c r="N15" s="21"/>
    </row>
    <row r="16" spans="1:14" ht="20.25" customHeight="1" x14ac:dyDescent="0.25">
      <c r="A16" s="19">
        <v>2</v>
      </c>
      <c r="B16" s="213" t="s">
        <v>395</v>
      </c>
      <c r="C16" s="209">
        <v>15</v>
      </c>
      <c r="D16" s="20" t="s">
        <v>431</v>
      </c>
      <c r="E16" s="20" t="s">
        <v>433</v>
      </c>
      <c r="F16" s="242"/>
      <c r="G16" s="242">
        <v>90</v>
      </c>
      <c r="H16" s="242"/>
      <c r="I16" s="242">
        <v>1</v>
      </c>
      <c r="J16" s="70">
        <f t="shared" si="0"/>
        <v>60</v>
      </c>
      <c r="K16" s="242"/>
      <c r="L16" s="242"/>
      <c r="M16" s="244">
        <f t="shared" si="1"/>
        <v>60</v>
      </c>
      <c r="N16" s="21"/>
    </row>
    <row r="17" spans="1:16" ht="18" customHeight="1" x14ac:dyDescent="0.25">
      <c r="A17" s="19">
        <v>3</v>
      </c>
      <c r="B17" s="213" t="s">
        <v>395</v>
      </c>
      <c r="C17" s="209">
        <v>15</v>
      </c>
      <c r="D17" s="20" t="s">
        <v>431</v>
      </c>
      <c r="E17" s="20" t="s">
        <v>434</v>
      </c>
      <c r="F17" s="242"/>
      <c r="G17" s="242">
        <v>90</v>
      </c>
      <c r="H17" s="242"/>
      <c r="I17" s="242">
        <v>1</v>
      </c>
      <c r="J17" s="70">
        <f t="shared" si="0"/>
        <v>60</v>
      </c>
      <c r="K17" s="242"/>
      <c r="L17" s="242"/>
      <c r="M17" s="244">
        <f t="shared" si="1"/>
        <v>60</v>
      </c>
      <c r="N17" s="21"/>
    </row>
    <row r="18" spans="1:16" ht="18" customHeight="1" x14ac:dyDescent="0.25">
      <c r="A18" s="19">
        <v>4</v>
      </c>
      <c r="B18" s="213" t="s">
        <v>395</v>
      </c>
      <c r="C18" s="209">
        <v>15</v>
      </c>
      <c r="D18" s="20" t="s">
        <v>405</v>
      </c>
      <c r="E18" s="20" t="s">
        <v>269</v>
      </c>
      <c r="F18" s="242"/>
      <c r="G18" s="242">
        <v>90</v>
      </c>
      <c r="H18" s="242"/>
      <c r="I18" s="242">
        <v>1</v>
      </c>
      <c r="J18" s="70">
        <f t="shared" si="0"/>
        <v>60</v>
      </c>
      <c r="K18" s="242"/>
      <c r="L18" s="242"/>
      <c r="M18" s="244">
        <f t="shared" si="1"/>
        <v>60</v>
      </c>
      <c r="N18" s="23"/>
    </row>
    <row r="19" spans="1:16" ht="20.25" customHeight="1" x14ac:dyDescent="0.25">
      <c r="A19" s="19">
        <v>5</v>
      </c>
      <c r="B19" s="213" t="s">
        <v>395</v>
      </c>
      <c r="C19" s="209">
        <v>15</v>
      </c>
      <c r="D19" s="20" t="s">
        <v>398</v>
      </c>
      <c r="E19" s="20" t="s">
        <v>282</v>
      </c>
      <c r="F19" s="242">
        <v>75</v>
      </c>
      <c r="G19" s="242"/>
      <c r="H19" s="242">
        <v>1</v>
      </c>
      <c r="I19" s="242"/>
      <c r="J19" s="70">
        <f t="shared" si="0"/>
        <v>75</v>
      </c>
      <c r="K19" s="242"/>
      <c r="L19" s="242"/>
      <c r="M19" s="244">
        <f t="shared" si="1"/>
        <v>75</v>
      </c>
      <c r="N19" s="23"/>
    </row>
    <row r="20" spans="1:16" ht="20.25" customHeight="1" x14ac:dyDescent="0.25">
      <c r="A20" s="19">
        <v>6</v>
      </c>
      <c r="B20" s="20"/>
      <c r="C20" s="209"/>
      <c r="D20" s="185" t="s">
        <v>420</v>
      </c>
      <c r="E20" s="185" t="s">
        <v>435</v>
      </c>
      <c r="F20" s="32"/>
      <c r="G20" s="242">
        <v>5</v>
      </c>
      <c r="H20" s="242"/>
      <c r="I20" s="242">
        <v>1.2</v>
      </c>
      <c r="J20" s="70">
        <f t="shared" si="0"/>
        <v>4</v>
      </c>
      <c r="K20" s="242"/>
      <c r="L20" s="183"/>
      <c r="M20" s="244">
        <f t="shared" si="1"/>
        <v>4</v>
      </c>
      <c r="N20" s="233" t="s">
        <v>587</v>
      </c>
      <c r="O20" s="235"/>
      <c r="P20" s="235"/>
    </row>
    <row r="21" spans="1:16" ht="20.25" customHeight="1" x14ac:dyDescent="0.25">
      <c r="A21" s="19">
        <v>7</v>
      </c>
      <c r="B21" s="20"/>
      <c r="C21" s="209"/>
      <c r="D21" s="185" t="s">
        <v>383</v>
      </c>
      <c r="E21" s="185" t="s">
        <v>344</v>
      </c>
      <c r="F21" s="247">
        <v>5</v>
      </c>
      <c r="G21" s="32"/>
      <c r="H21" s="242">
        <v>1</v>
      </c>
      <c r="I21" s="242"/>
      <c r="J21" s="70">
        <f t="shared" si="0"/>
        <v>5</v>
      </c>
      <c r="K21" s="242"/>
      <c r="L21" s="183"/>
      <c r="M21" s="244">
        <f t="shared" si="1"/>
        <v>5</v>
      </c>
      <c r="N21" s="233" t="s">
        <v>437</v>
      </c>
      <c r="O21" s="235"/>
      <c r="P21" s="235"/>
    </row>
    <row r="22" spans="1:16" hidden="1" x14ac:dyDescent="0.25">
      <c r="A22" s="19">
        <v>8</v>
      </c>
      <c r="B22" s="20"/>
      <c r="C22" s="209"/>
      <c r="D22" s="20"/>
      <c r="E22" s="20"/>
      <c r="F22" s="21"/>
      <c r="G22" s="21"/>
      <c r="H22" s="21"/>
      <c r="I22" s="21"/>
      <c r="J22" s="29">
        <f t="shared" ref="J22:J34" si="2">ROUND(IF(F22&gt;0,F22*H22,"0")+IF(G22&gt;0,(G22/1.5)*I22,"0"),1)</f>
        <v>0</v>
      </c>
      <c r="K22" s="21"/>
      <c r="L22" s="21"/>
      <c r="M22" s="30">
        <f t="shared" si="1"/>
        <v>0</v>
      </c>
      <c r="N22" s="23"/>
    </row>
    <row r="23" spans="1:16" ht="19.5" hidden="1" customHeight="1" x14ac:dyDescent="0.25">
      <c r="A23" s="19">
        <v>9</v>
      </c>
      <c r="B23" s="20"/>
      <c r="C23" s="209"/>
      <c r="D23" s="20"/>
      <c r="E23" s="20"/>
      <c r="F23" s="21"/>
      <c r="G23" s="21"/>
      <c r="H23" s="21"/>
      <c r="I23" s="21"/>
      <c r="J23" s="29">
        <f t="shared" si="2"/>
        <v>0</v>
      </c>
      <c r="K23" s="21"/>
      <c r="L23" s="21"/>
      <c r="M23" s="30">
        <f t="shared" si="1"/>
        <v>0</v>
      </c>
      <c r="N23" s="23"/>
    </row>
    <row r="24" spans="1:16" hidden="1" x14ac:dyDescent="0.25">
      <c r="A24" s="19">
        <v>10</v>
      </c>
      <c r="B24" s="20"/>
      <c r="C24" s="209"/>
      <c r="D24" s="20"/>
      <c r="E24" s="20"/>
      <c r="F24" s="21"/>
      <c r="G24" s="21"/>
      <c r="H24" s="21"/>
      <c r="I24" s="21"/>
      <c r="J24" s="29">
        <f t="shared" si="2"/>
        <v>0</v>
      </c>
      <c r="K24" s="21"/>
      <c r="L24" s="21"/>
      <c r="M24" s="30">
        <f t="shared" si="1"/>
        <v>0</v>
      </c>
      <c r="N24" s="23"/>
    </row>
    <row r="25" spans="1:16" ht="19.5" hidden="1" customHeight="1" x14ac:dyDescent="0.25">
      <c r="A25" s="19">
        <v>11</v>
      </c>
      <c r="B25" s="20"/>
      <c r="C25" s="209"/>
      <c r="D25" s="20"/>
      <c r="E25" s="20"/>
      <c r="F25" s="21"/>
      <c r="G25" s="21"/>
      <c r="H25" s="21"/>
      <c r="I25" s="21"/>
      <c r="J25" s="29">
        <f t="shared" si="2"/>
        <v>0</v>
      </c>
      <c r="K25" s="21"/>
      <c r="L25" s="21"/>
      <c r="M25" s="30">
        <f t="shared" si="1"/>
        <v>0</v>
      </c>
      <c r="N25" s="23"/>
    </row>
    <row r="26" spans="1:16" ht="18" hidden="1" customHeight="1" x14ac:dyDescent="0.25">
      <c r="A26" s="19">
        <v>12</v>
      </c>
      <c r="B26" s="20"/>
      <c r="C26" s="209"/>
      <c r="D26" s="20"/>
      <c r="E26" s="20"/>
      <c r="F26" s="21"/>
      <c r="G26" s="21"/>
      <c r="H26" s="21"/>
      <c r="I26" s="21"/>
      <c r="J26" s="29">
        <f t="shared" si="2"/>
        <v>0</v>
      </c>
      <c r="K26" s="21"/>
      <c r="L26" s="21"/>
      <c r="M26" s="30">
        <f t="shared" si="1"/>
        <v>0</v>
      </c>
      <c r="N26" s="21"/>
    </row>
    <row r="27" spans="1:16" ht="18" hidden="1" customHeight="1" x14ac:dyDescent="0.25">
      <c r="A27" s="19">
        <v>13</v>
      </c>
      <c r="B27" s="20"/>
      <c r="C27" s="209"/>
      <c r="D27" s="20"/>
      <c r="E27" s="20"/>
      <c r="F27" s="21"/>
      <c r="G27" s="21"/>
      <c r="H27" s="21"/>
      <c r="I27" s="21"/>
      <c r="J27" s="29">
        <f t="shared" si="2"/>
        <v>0</v>
      </c>
      <c r="K27" s="21"/>
      <c r="L27" s="21"/>
      <c r="M27" s="30">
        <f t="shared" si="1"/>
        <v>0</v>
      </c>
      <c r="N27" s="21"/>
    </row>
    <row r="28" spans="1:16" hidden="1" x14ac:dyDescent="0.25">
      <c r="A28" s="19">
        <v>14</v>
      </c>
      <c r="B28" s="20"/>
      <c r="C28" s="209"/>
      <c r="D28" s="20"/>
      <c r="E28" s="20"/>
      <c r="F28" s="21"/>
      <c r="G28" s="21"/>
      <c r="H28" s="21"/>
      <c r="I28" s="21"/>
      <c r="J28" s="29">
        <f t="shared" si="2"/>
        <v>0</v>
      </c>
      <c r="K28" s="21"/>
      <c r="L28" s="21"/>
      <c r="M28" s="30">
        <f t="shared" si="1"/>
        <v>0</v>
      </c>
      <c r="N28" s="23"/>
    </row>
    <row r="29" spans="1:16" ht="19.5" hidden="1" customHeight="1" x14ac:dyDescent="0.25">
      <c r="A29" s="19">
        <v>15</v>
      </c>
      <c r="B29" s="20"/>
      <c r="C29" s="209"/>
      <c r="D29" s="20"/>
      <c r="E29" s="20"/>
      <c r="F29" s="21"/>
      <c r="G29" s="21"/>
      <c r="H29" s="21"/>
      <c r="I29" s="21"/>
      <c r="J29" s="29">
        <f t="shared" si="2"/>
        <v>0</v>
      </c>
      <c r="K29" s="21"/>
      <c r="L29" s="21"/>
      <c r="M29" s="30">
        <f t="shared" si="1"/>
        <v>0</v>
      </c>
      <c r="N29" s="23"/>
    </row>
    <row r="30" spans="1:16" ht="19.5" hidden="1" customHeight="1" x14ac:dyDescent="0.25">
      <c r="A30" s="19">
        <v>16</v>
      </c>
      <c r="B30" s="20"/>
      <c r="C30" s="20"/>
      <c r="D30" s="20"/>
      <c r="E30" s="20"/>
      <c r="F30" s="21"/>
      <c r="G30" s="21"/>
      <c r="H30" s="21"/>
      <c r="I30" s="21"/>
      <c r="J30" s="29">
        <f t="shared" si="2"/>
        <v>0</v>
      </c>
      <c r="K30" s="21"/>
      <c r="L30" s="21"/>
      <c r="M30" s="30">
        <f t="shared" si="1"/>
        <v>0</v>
      </c>
      <c r="N30" s="23"/>
    </row>
    <row r="31" spans="1:16" ht="18" hidden="1" customHeight="1" x14ac:dyDescent="0.25">
      <c r="A31" s="19">
        <v>17</v>
      </c>
      <c r="B31" s="20"/>
      <c r="C31" s="20"/>
      <c r="D31" s="20"/>
      <c r="E31" s="20"/>
      <c r="F31" s="21"/>
      <c r="G31" s="21"/>
      <c r="H31" s="21"/>
      <c r="I31" s="21"/>
      <c r="J31" s="29">
        <f t="shared" si="2"/>
        <v>0</v>
      </c>
      <c r="K31" s="21"/>
      <c r="L31" s="21"/>
      <c r="M31" s="30">
        <f t="shared" si="1"/>
        <v>0</v>
      </c>
      <c r="N31" s="21"/>
    </row>
    <row r="32" spans="1:16" ht="18" hidden="1" customHeight="1" x14ac:dyDescent="0.25">
      <c r="A32" s="19">
        <v>18</v>
      </c>
      <c r="B32" s="20"/>
      <c r="C32" s="20"/>
      <c r="D32" s="20"/>
      <c r="E32" s="20"/>
      <c r="F32" s="21"/>
      <c r="G32" s="21"/>
      <c r="H32" s="21"/>
      <c r="I32" s="21"/>
      <c r="J32" s="29">
        <f t="shared" si="2"/>
        <v>0</v>
      </c>
      <c r="K32" s="21"/>
      <c r="L32" s="21"/>
      <c r="M32" s="30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1"/>
      <c r="G33" s="21"/>
      <c r="H33" s="21"/>
      <c r="I33" s="21"/>
      <c r="J33" s="29">
        <f t="shared" si="2"/>
        <v>0</v>
      </c>
      <c r="K33" s="21"/>
      <c r="L33" s="21"/>
      <c r="M33" s="30">
        <f t="shared" si="1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1"/>
      <c r="G34" s="21"/>
      <c r="H34" s="21"/>
      <c r="I34" s="21"/>
      <c r="J34" s="29">
        <f t="shared" si="2"/>
        <v>0</v>
      </c>
      <c r="K34" s="21"/>
      <c r="L34" s="21"/>
      <c r="M34" s="30">
        <f t="shared" si="1"/>
        <v>0</v>
      </c>
      <c r="N34" s="23"/>
    </row>
    <row r="35" spans="1:14" ht="24" customHeight="1" x14ac:dyDescent="0.25">
      <c r="A35" s="283" t="s">
        <v>163</v>
      </c>
      <c r="B35" s="284"/>
      <c r="C35" s="284"/>
      <c r="D35" s="285"/>
      <c r="E35" s="20"/>
      <c r="F35" s="30">
        <f>SUM(F15:F34)</f>
        <v>80</v>
      </c>
      <c r="G35" s="30">
        <f>SUM(G15:G34)</f>
        <v>365</v>
      </c>
      <c r="H35" s="22"/>
      <c r="I35" s="22"/>
      <c r="J35" s="244">
        <f>SUM(J15:J34)</f>
        <v>324</v>
      </c>
      <c r="K35" s="244">
        <f>SUM(K15:K34)</f>
        <v>0</v>
      </c>
      <c r="L35" s="244">
        <f>SUM(L15:L34)</f>
        <v>0</v>
      </c>
      <c r="M35" s="244">
        <f>SUM(M15:M34)</f>
        <v>324</v>
      </c>
      <c r="N35" s="21"/>
    </row>
    <row r="36" spans="1:14" ht="20.25" customHeight="1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4" spans="1:14" x14ac:dyDescent="0.25">
      <c r="B44" s="282" t="s">
        <v>438</v>
      </c>
      <c r="C44" s="282"/>
      <c r="D44" s="282"/>
      <c r="F44" s="281" t="s">
        <v>439</v>
      </c>
      <c r="G44" s="281"/>
      <c r="H44" s="281"/>
      <c r="I44" s="281"/>
      <c r="J44" s="281"/>
      <c r="L44" s="282" t="s">
        <v>449</v>
      </c>
      <c r="M44" s="282"/>
      <c r="N44" s="282"/>
    </row>
  </sheetData>
  <customSheetViews>
    <customSheetView guid="{12C9832D-49BD-45CC-A5E0-F64F753F5189}" showPageBreaks="1" hiddenRows="1" topLeftCell="A10">
      <selection activeCell="O39" sqref="O39"/>
      <pageMargins left="0.25" right="0" top="0" bottom="0" header="0" footer="0"/>
      <pageSetup orientation="landscape" r:id="rId1"/>
    </customSheetView>
  </customSheetViews>
  <mergeCells count="21">
    <mergeCell ref="B44:D44"/>
    <mergeCell ref="J12:J13"/>
    <mergeCell ref="A35:D35"/>
    <mergeCell ref="C10:C13"/>
    <mergeCell ref="L44:N44"/>
    <mergeCell ref="H12:I12"/>
    <mergeCell ref="M11:M13"/>
    <mergeCell ref="F12:G12"/>
    <mergeCell ref="E10:E13"/>
    <mergeCell ref="K11:K13"/>
    <mergeCell ref="F44:J44"/>
    <mergeCell ref="D10:D13"/>
    <mergeCell ref="N10:N13"/>
    <mergeCell ref="F11:J11"/>
    <mergeCell ref="J2:N2"/>
    <mergeCell ref="J3:N3"/>
    <mergeCell ref="A5:N5"/>
    <mergeCell ref="A6:N6"/>
    <mergeCell ref="A10:A13"/>
    <mergeCell ref="B10:B13"/>
    <mergeCell ref="L11:L13"/>
  </mergeCells>
  <phoneticPr fontId="5" type="noConversion"/>
  <pageMargins left="0.25" right="0" top="0" bottom="0" header="0" footer="0"/>
  <pageSetup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44"/>
  <sheetViews>
    <sheetView topLeftCell="A2" workbookViewId="0">
      <selection activeCell="D7" sqref="D7"/>
    </sheetView>
  </sheetViews>
  <sheetFormatPr defaultRowHeight="15.75" x14ac:dyDescent="0.25"/>
  <cols>
    <col min="1" max="1" width="4" style="26" customWidth="1"/>
    <col min="2" max="2" width="14.875" style="26" customWidth="1"/>
    <col min="3" max="3" width="6.125" style="26" customWidth="1"/>
    <col min="4" max="4" width="18.625" style="26" customWidth="1"/>
    <col min="5" max="5" width="11.875" style="26" customWidth="1"/>
    <col min="6" max="7" width="5.25" style="26" customWidth="1"/>
    <col min="8" max="8" width="4" style="26" customWidth="1"/>
    <col min="9" max="9" width="5.25" style="26" customWidth="1"/>
    <col min="10" max="10" width="8" style="26" customWidth="1"/>
    <col min="11" max="11" width="6.25" style="26" customWidth="1"/>
    <col min="12" max="12" width="5.75" style="26" customWidth="1"/>
    <col min="13" max="13" width="7.375" style="26" customWidth="1"/>
    <col min="14" max="14" width="29.375" style="26" customWidth="1"/>
    <col min="15" max="16384" width="9" style="26"/>
  </cols>
  <sheetData>
    <row r="1" spans="1:14" ht="15" customHeight="1" x14ac:dyDescent="0.35">
      <c r="N1" s="31" t="s">
        <v>197</v>
      </c>
    </row>
    <row r="2" spans="1:14" ht="19.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310</v>
      </c>
      <c r="E7" s="221" t="s">
        <v>374</v>
      </c>
      <c r="H7" s="33" t="s">
        <v>473</v>
      </c>
      <c r="I7" s="33" t="s">
        <v>273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3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303</v>
      </c>
      <c r="C15" s="19">
        <v>9</v>
      </c>
      <c r="D15" s="20" t="s">
        <v>274</v>
      </c>
      <c r="E15" s="20" t="s">
        <v>272</v>
      </c>
      <c r="F15" s="21"/>
      <c r="G15" s="242">
        <v>80</v>
      </c>
      <c r="H15" s="242"/>
      <c r="I15" s="242">
        <v>1</v>
      </c>
      <c r="J15" s="70">
        <f>ROUND(IF(F15&gt;0,F15*H15,"0")+IF(G15&gt;0,(G15/1.5)*I15,"0"),1)</f>
        <v>53.3</v>
      </c>
      <c r="K15" s="242"/>
      <c r="L15" s="242"/>
      <c r="M15" s="244">
        <f t="shared" ref="M15:M34" si="0">ROUND(J15+K15+L15,1)</f>
        <v>53.3</v>
      </c>
      <c r="N15" s="21" t="s">
        <v>555</v>
      </c>
    </row>
    <row r="16" spans="1:14" ht="18" customHeight="1" x14ac:dyDescent="0.25">
      <c r="A16" s="19">
        <v>2</v>
      </c>
      <c r="B16" s="20" t="s">
        <v>303</v>
      </c>
      <c r="C16" s="19">
        <v>9</v>
      </c>
      <c r="D16" s="20" t="s">
        <v>274</v>
      </c>
      <c r="E16" s="20" t="s">
        <v>271</v>
      </c>
      <c r="F16" s="21"/>
      <c r="G16" s="242">
        <v>80</v>
      </c>
      <c r="H16" s="242"/>
      <c r="I16" s="242">
        <v>1</v>
      </c>
      <c r="J16" s="70">
        <f>ROUND(IF(F16&gt;0,F16*H16,"0")+IF(G16&gt;0,(G16/1.5)*I16,"0"),1)</f>
        <v>53.3</v>
      </c>
      <c r="K16" s="242"/>
      <c r="L16" s="242"/>
      <c r="M16" s="244">
        <f t="shared" si="0"/>
        <v>53.3</v>
      </c>
      <c r="N16" s="21" t="s">
        <v>555</v>
      </c>
    </row>
    <row r="17" spans="1:14" ht="18" customHeight="1" x14ac:dyDescent="0.25">
      <c r="A17" s="19">
        <v>3</v>
      </c>
      <c r="B17" s="20" t="s">
        <v>303</v>
      </c>
      <c r="C17" s="19">
        <v>9</v>
      </c>
      <c r="D17" s="20" t="s">
        <v>274</v>
      </c>
      <c r="E17" s="20" t="s">
        <v>245</v>
      </c>
      <c r="F17" s="21"/>
      <c r="G17" s="242">
        <v>85</v>
      </c>
      <c r="H17" s="242"/>
      <c r="I17" s="242">
        <v>1</v>
      </c>
      <c r="J17" s="70">
        <f>ROUND(IF(F17&gt;0,F17*H17,"0")+IF(G17&gt;0,(G17/1.5)*I17,"0"),1)</f>
        <v>56.7</v>
      </c>
      <c r="K17" s="242"/>
      <c r="L17" s="242"/>
      <c r="M17" s="244">
        <f t="shared" si="0"/>
        <v>56.7</v>
      </c>
      <c r="N17" s="21" t="s">
        <v>563</v>
      </c>
    </row>
    <row r="18" spans="1:14" x14ac:dyDescent="0.25">
      <c r="A18" s="19">
        <v>4</v>
      </c>
      <c r="B18" s="20" t="s">
        <v>303</v>
      </c>
      <c r="C18" s="19">
        <v>9</v>
      </c>
      <c r="D18" s="20" t="s">
        <v>274</v>
      </c>
      <c r="E18" s="20" t="s">
        <v>247</v>
      </c>
      <c r="F18" s="21"/>
      <c r="G18" s="242">
        <v>85</v>
      </c>
      <c r="H18" s="242"/>
      <c r="I18" s="242">
        <v>1</v>
      </c>
      <c r="J18" s="70">
        <f>ROUND(IF(F18&gt;0,F18*H18,"0")+IF(G18&gt;0,(G18/1.5)*I18,"0"),1)</f>
        <v>56.7</v>
      </c>
      <c r="K18" s="242"/>
      <c r="L18" s="242"/>
      <c r="M18" s="244">
        <f t="shared" si="0"/>
        <v>56.7</v>
      </c>
      <c r="N18" s="21" t="s">
        <v>563</v>
      </c>
    </row>
    <row r="19" spans="1:14" ht="19.5" customHeight="1" x14ac:dyDescent="0.25">
      <c r="A19" s="19">
        <v>5</v>
      </c>
      <c r="B19" s="20"/>
      <c r="C19" s="209"/>
      <c r="D19" s="20" t="s">
        <v>328</v>
      </c>
      <c r="E19" s="20"/>
      <c r="F19" s="21"/>
      <c r="G19" s="242"/>
      <c r="H19" s="242"/>
      <c r="I19" s="242"/>
      <c r="J19" s="70">
        <f t="shared" ref="J19:J34" si="1">ROUND(IF(F19&gt;0,F19*H19,"0")+IF(G19&gt;0,(G19/1.5)*I19,"0"),1)</f>
        <v>0</v>
      </c>
      <c r="K19" s="242">
        <f>20%*130</f>
        <v>26</v>
      </c>
      <c r="L19" s="242"/>
      <c r="M19" s="244">
        <f t="shared" si="0"/>
        <v>26</v>
      </c>
      <c r="N19" s="23"/>
    </row>
    <row r="20" spans="1:14" ht="33" customHeight="1" x14ac:dyDescent="0.25">
      <c r="A20" s="19">
        <v>6</v>
      </c>
      <c r="B20" s="20"/>
      <c r="C20" s="209"/>
      <c r="D20" s="258" t="s">
        <v>573</v>
      </c>
      <c r="E20" s="20"/>
      <c r="F20" s="21">
        <v>25</v>
      </c>
      <c r="G20" s="242"/>
      <c r="H20" s="242">
        <v>1</v>
      </c>
      <c r="I20" s="242"/>
      <c r="J20" s="70">
        <f t="shared" si="1"/>
        <v>25</v>
      </c>
      <c r="K20" s="242"/>
      <c r="L20" s="242"/>
      <c r="M20" s="244">
        <f t="shared" si="0"/>
        <v>25</v>
      </c>
      <c r="N20" s="21"/>
    </row>
    <row r="21" spans="1:14" ht="18" customHeight="1" x14ac:dyDescent="0.25">
      <c r="A21" s="19">
        <v>7</v>
      </c>
      <c r="B21" s="20"/>
      <c r="C21" s="209"/>
      <c r="D21" s="20"/>
      <c r="E21" s="20"/>
      <c r="F21" s="21"/>
      <c r="G21" s="242"/>
      <c r="H21" s="242"/>
      <c r="I21" s="242"/>
      <c r="J21" s="70">
        <f t="shared" si="1"/>
        <v>0</v>
      </c>
      <c r="K21" s="242"/>
      <c r="L21" s="242"/>
      <c r="M21" s="244">
        <f t="shared" si="0"/>
        <v>0</v>
      </c>
      <c r="N21" s="21"/>
    </row>
    <row r="22" spans="1:14" x14ac:dyDescent="0.25">
      <c r="A22" s="19">
        <v>8</v>
      </c>
      <c r="B22" s="20"/>
      <c r="C22" s="209"/>
      <c r="D22" s="20"/>
      <c r="E22" s="20"/>
      <c r="F22" s="21"/>
      <c r="G22" s="242"/>
      <c r="H22" s="242"/>
      <c r="I22" s="242"/>
      <c r="J22" s="70">
        <f t="shared" si="1"/>
        <v>0</v>
      </c>
      <c r="K22" s="242"/>
      <c r="L22" s="242"/>
      <c r="M22" s="244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1"/>
      <c r="G23" s="242"/>
      <c r="H23" s="242"/>
      <c r="I23" s="242"/>
      <c r="J23" s="70">
        <f t="shared" si="1"/>
        <v>0</v>
      </c>
      <c r="K23" s="242"/>
      <c r="L23" s="242"/>
      <c r="M23" s="244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1"/>
      <c r="G24" s="242"/>
      <c r="H24" s="242"/>
      <c r="I24" s="242"/>
      <c r="J24" s="70">
        <f t="shared" si="1"/>
        <v>0</v>
      </c>
      <c r="K24" s="242"/>
      <c r="L24" s="242"/>
      <c r="M24" s="244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1"/>
      <c r="G25" s="242"/>
      <c r="H25" s="242"/>
      <c r="I25" s="242"/>
      <c r="J25" s="70">
        <f t="shared" si="1"/>
        <v>0</v>
      </c>
      <c r="K25" s="242"/>
      <c r="L25" s="242"/>
      <c r="M25" s="244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1"/>
      <c r="G26" s="242"/>
      <c r="H26" s="242"/>
      <c r="I26" s="242"/>
      <c r="J26" s="70">
        <f t="shared" si="1"/>
        <v>0</v>
      </c>
      <c r="K26" s="242"/>
      <c r="L26" s="242"/>
      <c r="M26" s="244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1"/>
      <c r="G27" s="242"/>
      <c r="H27" s="242"/>
      <c r="I27" s="242"/>
      <c r="J27" s="70">
        <f t="shared" si="1"/>
        <v>0</v>
      </c>
      <c r="K27" s="242"/>
      <c r="L27" s="242"/>
      <c r="M27" s="244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1"/>
      <c r="G28" s="242"/>
      <c r="H28" s="242"/>
      <c r="I28" s="242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1"/>
      <c r="G29" s="242"/>
      <c r="H29" s="242"/>
      <c r="I29" s="242"/>
      <c r="J29" s="70">
        <f t="shared" si="1"/>
        <v>0</v>
      </c>
      <c r="K29" s="242"/>
      <c r="L29" s="242"/>
      <c r="M29" s="244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1"/>
      <c r="G30" s="242"/>
      <c r="H30" s="242"/>
      <c r="I30" s="242"/>
      <c r="J30" s="70">
        <f t="shared" si="1"/>
        <v>0</v>
      </c>
      <c r="K30" s="242"/>
      <c r="L30" s="242"/>
      <c r="M30" s="244">
        <f t="shared" si="0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1"/>
      <c r="G31" s="242"/>
      <c r="H31" s="242"/>
      <c r="I31" s="242"/>
      <c r="J31" s="70">
        <f t="shared" si="1"/>
        <v>0</v>
      </c>
      <c r="K31" s="242"/>
      <c r="L31" s="242"/>
      <c r="M31" s="244">
        <f t="shared" si="0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1"/>
      <c r="G32" s="242"/>
      <c r="H32" s="242"/>
      <c r="I32" s="242"/>
      <c r="J32" s="70">
        <f t="shared" si="1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1"/>
      <c r="G33" s="242"/>
      <c r="H33" s="242"/>
      <c r="I33" s="242"/>
      <c r="J33" s="70">
        <f t="shared" si="1"/>
        <v>0</v>
      </c>
      <c r="K33" s="242"/>
      <c r="L33" s="242"/>
      <c r="M33" s="244">
        <f t="shared" si="0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1"/>
      <c r="G34" s="242"/>
      <c r="H34" s="242"/>
      <c r="I34" s="242"/>
      <c r="J34" s="70">
        <f t="shared" si="1"/>
        <v>0</v>
      </c>
      <c r="K34" s="242"/>
      <c r="L34" s="242"/>
      <c r="M34" s="244">
        <f t="shared" si="0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30">
        <f>SUM(F15:F34)</f>
        <v>25</v>
      </c>
      <c r="G35" s="244">
        <f>SUM(G15:G34)</f>
        <v>330</v>
      </c>
      <c r="H35" s="245"/>
      <c r="I35" s="245"/>
      <c r="J35" s="244">
        <f>SUM(J15:J34)</f>
        <v>245</v>
      </c>
      <c r="K35" s="244">
        <f>SUM(K15:K34)</f>
        <v>26</v>
      </c>
      <c r="L35" s="244">
        <f>SUM(L15:L34)</f>
        <v>0</v>
      </c>
      <c r="M35" s="244">
        <f>SUM(M15:M34)</f>
        <v>271</v>
      </c>
      <c r="N35" s="21"/>
    </row>
    <row r="36" spans="1:14" s="24" customFormat="1" ht="8.25" customHeight="1" x14ac:dyDescent="0.25">
      <c r="B36" s="25"/>
    </row>
    <row r="37" spans="1:14" s="24" customFormat="1" ht="15" hidden="1" x14ac:dyDescent="0.25"/>
    <row r="38" spans="1:14" s="24" customFormat="1" ht="15" hidden="1" x14ac:dyDescent="0.25">
      <c r="B38" s="25"/>
    </row>
    <row r="39" spans="1:14" x14ac:dyDescent="0.25">
      <c r="M39" s="27" t="s">
        <v>167</v>
      </c>
    </row>
    <row r="40" spans="1:14" x14ac:dyDescent="0.25">
      <c r="C40" s="28" t="s">
        <v>15</v>
      </c>
      <c r="H40" s="28" t="s">
        <v>168</v>
      </c>
      <c r="I40" s="28"/>
      <c r="M40" s="28" t="s">
        <v>169</v>
      </c>
    </row>
    <row r="44" spans="1:14" x14ac:dyDescent="0.25">
      <c r="B44" s="282" t="s">
        <v>438</v>
      </c>
      <c r="C44" s="282"/>
      <c r="D44" s="282"/>
      <c r="F44" s="281" t="s">
        <v>443</v>
      </c>
      <c r="G44" s="281"/>
      <c r="H44" s="281"/>
      <c r="I44" s="281"/>
      <c r="J44" s="281"/>
      <c r="L44" s="282" t="s">
        <v>442</v>
      </c>
      <c r="M44" s="282"/>
      <c r="N44" s="282"/>
    </row>
  </sheetData>
  <customSheetViews>
    <customSheetView guid="{12C9832D-49BD-45CC-A5E0-F64F753F5189}" showPageBreaks="1" topLeftCell="A10">
      <selection activeCell="K20" sqref="K20"/>
      <pageMargins left="0.7" right="0.7" top="0.75" bottom="0.75" header="0.3" footer="0.3"/>
    </customSheetView>
  </customSheetViews>
  <mergeCells count="21">
    <mergeCell ref="B44:D44"/>
    <mergeCell ref="F44:J44"/>
    <mergeCell ref="L44:N44"/>
    <mergeCell ref="A35:D35"/>
    <mergeCell ref="F11:J11"/>
    <mergeCell ref="E10:E13"/>
    <mergeCell ref="L11:L13"/>
    <mergeCell ref="H12:I12"/>
    <mergeCell ref="D10:D13"/>
    <mergeCell ref="K11:K13"/>
    <mergeCell ref="F12:G12"/>
    <mergeCell ref="B10:B13"/>
    <mergeCell ref="C10:C13"/>
    <mergeCell ref="N10:N13"/>
    <mergeCell ref="J12:J13"/>
    <mergeCell ref="J2:N2"/>
    <mergeCell ref="J3:N3"/>
    <mergeCell ref="A5:N5"/>
    <mergeCell ref="A6:N6"/>
    <mergeCell ref="M11:M13"/>
    <mergeCell ref="A10:A13"/>
  </mergeCells>
  <phoneticPr fontId="5" type="noConversion"/>
  <pageMargins left="0.24" right="0.16" top="0.23" bottom="0.22" header="0.2" footer="0.2"/>
  <pageSetup paperSize="9" orientation="landscape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43"/>
  <sheetViews>
    <sheetView topLeftCell="A7" workbookViewId="0">
      <selection activeCell="P17" sqref="P17"/>
    </sheetView>
  </sheetViews>
  <sheetFormatPr defaultRowHeight="15.75" x14ac:dyDescent="0.25"/>
  <cols>
    <col min="1" max="1" width="3" style="26" customWidth="1"/>
    <col min="2" max="2" width="12.5" style="26" customWidth="1"/>
    <col min="3" max="3" width="6.75" style="26" customWidth="1"/>
    <col min="4" max="4" width="16.125" style="26" customWidth="1"/>
    <col min="5" max="5" width="11.375" style="26" customWidth="1"/>
    <col min="6" max="6" width="5" style="26" customWidth="1"/>
    <col min="7" max="7" width="5.5" style="26" customWidth="1"/>
    <col min="8" max="8" width="4.125" style="26" customWidth="1"/>
    <col min="9" max="9" width="3.75" style="26" customWidth="1"/>
    <col min="10" max="10" width="7.5" style="26" customWidth="1"/>
    <col min="11" max="11" width="5.875" style="26" customWidth="1"/>
    <col min="12" max="12" width="6.875" style="26" customWidth="1"/>
    <col min="13" max="13" width="5.375" style="26" customWidth="1"/>
    <col min="14" max="14" width="30.62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373</v>
      </c>
      <c r="E7" s="246" t="s">
        <v>374</v>
      </c>
      <c r="H7" s="33" t="s">
        <v>473</v>
      </c>
      <c r="I7" s="33" t="s">
        <v>444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7.2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21" customHeight="1" x14ac:dyDescent="0.25">
      <c r="A15" s="19">
        <v>1</v>
      </c>
      <c r="B15" s="213" t="s">
        <v>395</v>
      </c>
      <c r="C15" s="19">
        <v>15</v>
      </c>
      <c r="D15" s="20" t="s">
        <v>440</v>
      </c>
      <c r="E15" s="20" t="s">
        <v>441</v>
      </c>
      <c r="F15" s="242"/>
      <c r="G15" s="242">
        <v>84</v>
      </c>
      <c r="H15" s="242"/>
      <c r="I15" s="242">
        <v>1</v>
      </c>
      <c r="J15" s="70">
        <f>ROUND(IF(F15&gt;0,F15*H15,"0")+IF(G15&gt;0,(G15/1.5)*I15,"0"),1)</f>
        <v>56</v>
      </c>
      <c r="K15" s="242"/>
      <c r="L15" s="242"/>
      <c r="M15" s="244">
        <f t="shared" ref="M15:M34" si="0">ROUND(J15+K15+L15,1)</f>
        <v>56</v>
      </c>
      <c r="N15" s="21" t="s">
        <v>378</v>
      </c>
    </row>
    <row r="16" spans="1:14" ht="20.25" customHeight="1" x14ac:dyDescent="0.25">
      <c r="A16" s="19">
        <v>2</v>
      </c>
      <c r="B16" s="213" t="s">
        <v>395</v>
      </c>
      <c r="C16" s="209">
        <v>15</v>
      </c>
      <c r="D16" s="20" t="s">
        <v>440</v>
      </c>
      <c r="E16" s="20" t="s">
        <v>392</v>
      </c>
      <c r="F16" s="242"/>
      <c r="G16" s="242">
        <v>84</v>
      </c>
      <c r="H16" s="242"/>
      <c r="I16" s="242">
        <v>1</v>
      </c>
      <c r="J16" s="70">
        <f>ROUND(IF(F16&gt;0,F16*H16,"0")+IF(G16&gt;0,(G16/1.5)*I16,"0"),1)</f>
        <v>56</v>
      </c>
      <c r="K16" s="242"/>
      <c r="L16" s="242"/>
      <c r="M16" s="244">
        <f t="shared" si="0"/>
        <v>56</v>
      </c>
      <c r="N16" s="21" t="s">
        <v>525</v>
      </c>
    </row>
    <row r="17" spans="1:14" ht="21.75" customHeight="1" x14ac:dyDescent="0.25">
      <c r="A17" s="19">
        <v>3</v>
      </c>
      <c r="B17" s="213" t="s">
        <v>395</v>
      </c>
      <c r="C17" s="209">
        <v>15</v>
      </c>
      <c r="D17" s="20" t="s">
        <v>249</v>
      </c>
      <c r="E17" s="20" t="s">
        <v>262</v>
      </c>
      <c r="F17" s="242">
        <v>28</v>
      </c>
      <c r="G17" s="242"/>
      <c r="H17" s="242">
        <v>1</v>
      </c>
      <c r="I17" s="242"/>
      <c r="J17" s="70">
        <f>ROUND(IF(F17&gt;0,F17*H17,"0")+IF(G17&gt;0,(G17/1.5)*I17,"0"),1)</f>
        <v>28</v>
      </c>
      <c r="K17" s="242"/>
      <c r="L17" s="242"/>
      <c r="M17" s="244">
        <f t="shared" si="0"/>
        <v>28</v>
      </c>
      <c r="N17" s="21" t="s">
        <v>445</v>
      </c>
    </row>
    <row r="18" spans="1:14" ht="19.5" customHeight="1" x14ac:dyDescent="0.25">
      <c r="A18" s="19">
        <v>4</v>
      </c>
      <c r="B18" s="213" t="s">
        <v>397</v>
      </c>
      <c r="C18" s="209">
        <v>15</v>
      </c>
      <c r="D18" s="20" t="s">
        <v>300</v>
      </c>
      <c r="E18" s="20" t="s">
        <v>257</v>
      </c>
      <c r="F18" s="242">
        <v>60</v>
      </c>
      <c r="G18" s="242"/>
      <c r="H18" s="242">
        <v>1</v>
      </c>
      <c r="I18" s="242"/>
      <c r="J18" s="70">
        <f>ROUND(IF(F18&gt;0,F18*H18,"0")+IF(G18&gt;0,(G18/1.5)*I18,"0"),1)</f>
        <v>60</v>
      </c>
      <c r="K18" s="242"/>
      <c r="L18" s="242"/>
      <c r="M18" s="244">
        <f t="shared" si="0"/>
        <v>60</v>
      </c>
      <c r="N18" s="23"/>
    </row>
    <row r="19" spans="1:14" ht="21.75" customHeight="1" x14ac:dyDescent="0.25">
      <c r="A19" s="19">
        <v>5</v>
      </c>
      <c r="B19" s="20"/>
      <c r="C19" s="209"/>
      <c r="D19" s="20" t="s">
        <v>328</v>
      </c>
      <c r="E19" s="20"/>
      <c r="F19" s="242"/>
      <c r="G19" s="242"/>
      <c r="H19" s="242"/>
      <c r="I19" s="242"/>
      <c r="J19" s="70"/>
      <c r="K19" s="242">
        <f>20%*130</f>
        <v>26</v>
      </c>
      <c r="L19" s="242"/>
      <c r="M19" s="244">
        <f t="shared" si="0"/>
        <v>26</v>
      </c>
      <c r="N19" s="23"/>
    </row>
    <row r="20" spans="1:14" ht="19.5" customHeight="1" x14ac:dyDescent="0.25">
      <c r="A20" s="19">
        <v>6</v>
      </c>
      <c r="B20" s="20"/>
      <c r="C20" s="209"/>
      <c r="D20" s="20"/>
      <c r="E20" s="20"/>
      <c r="F20" s="242"/>
      <c r="G20" s="242"/>
      <c r="H20" s="242"/>
      <c r="I20" s="242"/>
      <c r="J20" s="70"/>
      <c r="K20" s="242"/>
      <c r="L20" s="242"/>
      <c r="M20" s="244"/>
      <c r="N20" s="21"/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1"/>
      <c r="G21" s="21"/>
      <c r="H21" s="21"/>
      <c r="I21" s="21"/>
      <c r="J21" s="29">
        <f t="shared" ref="J21:J34" si="1">ROUND(IF(F21&gt;0,F21*H21,"0")+IF(G21&gt;0,(G21/1.5)*I21,"0"),1)</f>
        <v>0</v>
      </c>
      <c r="K21" s="21"/>
      <c r="L21" s="21"/>
      <c r="M21" s="30">
        <f t="shared" si="0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1"/>
      <c r="G22" s="21"/>
      <c r="H22" s="21"/>
      <c r="I22" s="21"/>
      <c r="J22" s="29">
        <f t="shared" si="1"/>
        <v>0</v>
      </c>
      <c r="K22" s="21"/>
      <c r="L22" s="21"/>
      <c r="M22" s="30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1"/>
      <c r="G23" s="21"/>
      <c r="H23" s="21"/>
      <c r="I23" s="21"/>
      <c r="J23" s="29">
        <f t="shared" si="1"/>
        <v>0</v>
      </c>
      <c r="K23" s="21"/>
      <c r="L23" s="21"/>
      <c r="M23" s="30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1"/>
      <c r="G24" s="21"/>
      <c r="H24" s="21"/>
      <c r="I24" s="21"/>
      <c r="J24" s="29">
        <f t="shared" si="1"/>
        <v>0</v>
      </c>
      <c r="K24" s="21"/>
      <c r="L24" s="21"/>
      <c r="M24" s="30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1"/>
      <c r="G25" s="21"/>
      <c r="H25" s="21"/>
      <c r="I25" s="21"/>
      <c r="J25" s="29">
        <f t="shared" si="1"/>
        <v>0</v>
      </c>
      <c r="K25" s="21"/>
      <c r="L25" s="21"/>
      <c r="M25" s="30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1"/>
      <c r="G26" s="21"/>
      <c r="H26" s="21"/>
      <c r="I26" s="21"/>
      <c r="J26" s="29">
        <f t="shared" si="1"/>
        <v>0</v>
      </c>
      <c r="K26" s="21"/>
      <c r="L26" s="21"/>
      <c r="M26" s="30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1"/>
      <c r="G27" s="21"/>
      <c r="H27" s="21"/>
      <c r="I27" s="21"/>
      <c r="J27" s="29">
        <f t="shared" si="1"/>
        <v>0</v>
      </c>
      <c r="K27" s="21"/>
      <c r="L27" s="21"/>
      <c r="M27" s="30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1"/>
      <c r="G28" s="21"/>
      <c r="H28" s="21"/>
      <c r="I28" s="21"/>
      <c r="J28" s="29">
        <f t="shared" si="1"/>
        <v>0</v>
      </c>
      <c r="K28" s="21"/>
      <c r="L28" s="21"/>
      <c r="M28" s="30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1"/>
      <c r="G29" s="21"/>
      <c r="H29" s="21"/>
      <c r="I29" s="21"/>
      <c r="J29" s="29">
        <f t="shared" si="1"/>
        <v>0</v>
      </c>
      <c r="K29" s="21"/>
      <c r="L29" s="21"/>
      <c r="M29" s="30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1"/>
      <c r="G30" s="21"/>
      <c r="H30" s="21"/>
      <c r="I30" s="21"/>
      <c r="J30" s="29">
        <f t="shared" si="1"/>
        <v>0</v>
      </c>
      <c r="K30" s="21"/>
      <c r="L30" s="21"/>
      <c r="M30" s="30">
        <f t="shared" si="0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1"/>
      <c r="G31" s="21"/>
      <c r="H31" s="21"/>
      <c r="I31" s="21"/>
      <c r="J31" s="29">
        <f t="shared" si="1"/>
        <v>0</v>
      </c>
      <c r="K31" s="21"/>
      <c r="L31" s="21"/>
      <c r="M31" s="30">
        <f t="shared" si="0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1"/>
      <c r="G32" s="21"/>
      <c r="H32" s="21"/>
      <c r="I32" s="21"/>
      <c r="J32" s="29">
        <f t="shared" si="1"/>
        <v>0</v>
      </c>
      <c r="K32" s="21"/>
      <c r="L32" s="21"/>
      <c r="M32" s="30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1"/>
      <c r="G33" s="21"/>
      <c r="H33" s="21"/>
      <c r="I33" s="21"/>
      <c r="J33" s="29">
        <f t="shared" si="1"/>
        <v>0</v>
      </c>
      <c r="K33" s="21"/>
      <c r="L33" s="21"/>
      <c r="M33" s="30">
        <f t="shared" si="0"/>
        <v>0</v>
      </c>
      <c r="N33" s="23"/>
    </row>
    <row r="34" spans="1:14" ht="0.75" hidden="1" customHeight="1" x14ac:dyDescent="0.25">
      <c r="A34" s="19">
        <v>20</v>
      </c>
      <c r="B34" s="20"/>
      <c r="C34" s="20"/>
      <c r="D34" s="20"/>
      <c r="E34" s="20"/>
      <c r="F34" s="21"/>
      <c r="G34" s="21"/>
      <c r="H34" s="21"/>
      <c r="I34" s="21"/>
      <c r="J34" s="29">
        <f t="shared" si="1"/>
        <v>0</v>
      </c>
      <c r="K34" s="21"/>
      <c r="L34" s="21"/>
      <c r="M34" s="30">
        <f t="shared" si="0"/>
        <v>0</v>
      </c>
      <c r="N34" s="23"/>
    </row>
    <row r="35" spans="1:14" ht="25.5" customHeight="1" x14ac:dyDescent="0.25">
      <c r="A35" s="283" t="s">
        <v>163</v>
      </c>
      <c r="B35" s="284"/>
      <c r="C35" s="284"/>
      <c r="D35" s="285"/>
      <c r="E35" s="20"/>
      <c r="F35" s="244">
        <f>SUM(F15:F34)</f>
        <v>88</v>
      </c>
      <c r="G35" s="244">
        <f>SUM(G15:G34)</f>
        <v>168</v>
      </c>
      <c r="H35" s="245"/>
      <c r="I35" s="245"/>
      <c r="J35" s="244">
        <f>SUM(J15:J34)</f>
        <v>200</v>
      </c>
      <c r="K35" s="244">
        <f>SUM(K15:K34)</f>
        <v>26</v>
      </c>
      <c r="L35" s="244">
        <f>SUM(L15:L34)</f>
        <v>0</v>
      </c>
      <c r="M35" s="244">
        <f>SUM(M15:M34)</f>
        <v>226</v>
      </c>
      <c r="N35" s="21"/>
    </row>
    <row r="36" spans="1:14" ht="20.25" customHeight="1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3" spans="1:14" x14ac:dyDescent="0.25">
      <c r="B43" s="282" t="s">
        <v>438</v>
      </c>
      <c r="C43" s="282"/>
      <c r="D43" s="282"/>
      <c r="F43" s="281" t="s">
        <v>443</v>
      </c>
      <c r="G43" s="281"/>
      <c r="H43" s="281"/>
      <c r="I43" s="281"/>
      <c r="J43" s="281"/>
      <c r="L43" s="282" t="s">
        <v>442</v>
      </c>
      <c r="M43" s="282"/>
      <c r="N43" s="282"/>
    </row>
  </sheetData>
  <customSheetViews>
    <customSheetView guid="{12C9832D-49BD-45CC-A5E0-F64F753F5189}" showPageBreaks="1" hiddenRows="1" topLeftCell="A16">
      <selection activeCell="P43" sqref="P43"/>
      <pageMargins left="0" right="0" top="0" bottom="0" header="0" footer="0"/>
      <pageSetup orientation="landscape" r:id="rId1"/>
    </customSheetView>
  </customSheetViews>
  <mergeCells count="21">
    <mergeCell ref="L43:N43"/>
    <mergeCell ref="N10:N13"/>
    <mergeCell ref="E10:E13"/>
    <mergeCell ref="H12:I12"/>
    <mergeCell ref="K11:K13"/>
    <mergeCell ref="F12:G12"/>
    <mergeCell ref="B43:D43"/>
    <mergeCell ref="F43:J43"/>
    <mergeCell ref="D10:D13"/>
    <mergeCell ref="B10:B13"/>
    <mergeCell ref="C10:C13"/>
    <mergeCell ref="J12:J13"/>
    <mergeCell ref="A35:D35"/>
    <mergeCell ref="J2:N2"/>
    <mergeCell ref="J3:N3"/>
    <mergeCell ref="A5:N5"/>
    <mergeCell ref="A6:N6"/>
    <mergeCell ref="M11:M13"/>
    <mergeCell ref="A10:A13"/>
    <mergeCell ref="F11:J11"/>
    <mergeCell ref="L11:L13"/>
  </mergeCells>
  <phoneticPr fontId="5" type="noConversion"/>
  <pageMargins left="0" right="0" top="0" bottom="0" header="0" footer="0"/>
  <pageSetup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44"/>
  <sheetViews>
    <sheetView topLeftCell="A11" workbookViewId="0">
      <selection activeCell="Q35" sqref="Q35"/>
    </sheetView>
  </sheetViews>
  <sheetFormatPr defaultRowHeight="15.75" x14ac:dyDescent="0.25"/>
  <cols>
    <col min="1" max="1" width="4" style="26" customWidth="1"/>
    <col min="2" max="2" width="16.25" style="26" customWidth="1"/>
    <col min="3" max="3" width="6.125" style="26" customWidth="1"/>
    <col min="4" max="4" width="18.875" style="26" customWidth="1"/>
    <col min="5" max="5" width="11.625" style="26" customWidth="1"/>
    <col min="6" max="9" width="5.25" style="26" customWidth="1"/>
    <col min="10" max="11" width="8" style="26" customWidth="1"/>
    <col min="12" max="12" width="6.125" style="26" customWidth="1"/>
    <col min="13" max="13" width="10" style="26" customWidth="1"/>
    <col min="14" max="14" width="10.75" style="26" customWidth="1"/>
    <col min="15" max="16384" width="9" style="26"/>
  </cols>
  <sheetData>
    <row r="1" spans="1:14" ht="15.75" customHeight="1" x14ac:dyDescent="0.35">
      <c r="N1" s="31" t="s">
        <v>197</v>
      </c>
    </row>
    <row r="2" spans="1:14" ht="18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340</v>
      </c>
      <c r="D7" s="26" t="s">
        <v>366</v>
      </c>
      <c r="E7" s="221" t="s">
        <v>318</v>
      </c>
      <c r="H7" s="33" t="s">
        <v>495</v>
      </c>
      <c r="I7" s="33" t="s">
        <v>273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34.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48.7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530</v>
      </c>
      <c r="C15" s="19">
        <v>9</v>
      </c>
      <c r="D15" s="20" t="s">
        <v>274</v>
      </c>
      <c r="E15" s="20" t="s">
        <v>241</v>
      </c>
      <c r="F15" s="242"/>
      <c r="G15" s="242">
        <v>90</v>
      </c>
      <c r="H15" s="242"/>
      <c r="I15" s="242">
        <v>1</v>
      </c>
      <c r="J15" s="70">
        <f t="shared" ref="J15:J20" si="0">ROUND(IF(F15&gt;0,F15*H15,"0")+IF(G15&gt;0,(G15/1.5)*I15,"0"),1)</f>
        <v>60</v>
      </c>
      <c r="K15" s="242"/>
      <c r="L15" s="242"/>
      <c r="M15" s="244">
        <f t="shared" ref="M15:M34" si="1">ROUND(J15+K15+L15,1)</f>
        <v>60</v>
      </c>
      <c r="N15" s="21"/>
    </row>
    <row r="16" spans="1:14" ht="18" customHeight="1" x14ac:dyDescent="0.25">
      <c r="A16" s="19">
        <v>2</v>
      </c>
      <c r="B16" s="20" t="s">
        <v>304</v>
      </c>
      <c r="C16" s="19">
        <v>9</v>
      </c>
      <c r="D16" s="20" t="s">
        <v>274</v>
      </c>
      <c r="E16" s="20" t="s">
        <v>269</v>
      </c>
      <c r="F16" s="242"/>
      <c r="G16" s="242">
        <v>90</v>
      </c>
      <c r="H16" s="242"/>
      <c r="I16" s="242">
        <v>1</v>
      </c>
      <c r="J16" s="70">
        <f t="shared" si="0"/>
        <v>60</v>
      </c>
      <c r="K16" s="242"/>
      <c r="L16" s="242"/>
      <c r="M16" s="244">
        <f t="shared" si="1"/>
        <v>60</v>
      </c>
      <c r="N16" s="21"/>
    </row>
    <row r="17" spans="1:14" ht="18" customHeight="1" x14ac:dyDescent="0.25">
      <c r="A17" s="19">
        <v>3</v>
      </c>
      <c r="B17" s="213" t="s">
        <v>305</v>
      </c>
      <c r="C17" s="209">
        <v>7</v>
      </c>
      <c r="D17" s="20" t="s">
        <v>261</v>
      </c>
      <c r="E17" s="20" t="s">
        <v>258</v>
      </c>
      <c r="F17" s="242"/>
      <c r="G17" s="242">
        <v>90</v>
      </c>
      <c r="H17" s="242"/>
      <c r="I17" s="242">
        <v>1</v>
      </c>
      <c r="J17" s="70">
        <f t="shared" si="0"/>
        <v>60</v>
      </c>
      <c r="K17" s="242"/>
      <c r="L17" s="242"/>
      <c r="M17" s="244">
        <f t="shared" si="1"/>
        <v>60</v>
      </c>
      <c r="N17" s="21"/>
    </row>
    <row r="18" spans="1:14" x14ac:dyDescent="0.25">
      <c r="A18" s="19">
        <v>4</v>
      </c>
      <c r="B18" s="213" t="s">
        <v>306</v>
      </c>
      <c r="C18" s="209">
        <v>15</v>
      </c>
      <c r="D18" s="20" t="s">
        <v>298</v>
      </c>
      <c r="E18" s="20" t="s">
        <v>254</v>
      </c>
      <c r="F18" s="242">
        <v>30</v>
      </c>
      <c r="G18" s="242"/>
      <c r="H18" s="242">
        <v>1</v>
      </c>
      <c r="I18" s="242"/>
      <c r="J18" s="70">
        <f t="shared" si="0"/>
        <v>30</v>
      </c>
      <c r="K18" s="242"/>
      <c r="L18" s="242"/>
      <c r="M18" s="244">
        <f t="shared" si="1"/>
        <v>30</v>
      </c>
      <c r="N18" s="23"/>
    </row>
    <row r="19" spans="1:14" ht="19.5" customHeight="1" x14ac:dyDescent="0.25">
      <c r="A19" s="19">
        <v>5</v>
      </c>
      <c r="B19" s="213" t="s">
        <v>306</v>
      </c>
      <c r="C19" s="209">
        <v>15</v>
      </c>
      <c r="D19" s="20" t="s">
        <v>299</v>
      </c>
      <c r="E19" s="20" t="s">
        <v>254</v>
      </c>
      <c r="F19" s="242"/>
      <c r="G19" s="242">
        <v>90</v>
      </c>
      <c r="H19" s="242"/>
      <c r="I19" s="242">
        <v>1</v>
      </c>
      <c r="J19" s="70">
        <f t="shared" si="0"/>
        <v>60</v>
      </c>
      <c r="K19" s="242"/>
      <c r="L19" s="242"/>
      <c r="M19" s="244">
        <f t="shared" si="1"/>
        <v>60</v>
      </c>
      <c r="N19" s="23"/>
    </row>
    <row r="20" spans="1:14" ht="18" customHeight="1" x14ac:dyDescent="0.25">
      <c r="A20" s="19">
        <v>6</v>
      </c>
      <c r="B20" s="20" t="s">
        <v>307</v>
      </c>
      <c r="C20" s="209">
        <v>17</v>
      </c>
      <c r="D20" s="20" t="s">
        <v>298</v>
      </c>
      <c r="E20" s="20" t="s">
        <v>580</v>
      </c>
      <c r="F20" s="242">
        <v>45</v>
      </c>
      <c r="G20" s="242"/>
      <c r="H20" s="242">
        <v>1.5</v>
      </c>
      <c r="I20" s="242"/>
      <c r="J20" s="70">
        <f t="shared" si="0"/>
        <v>67.5</v>
      </c>
      <c r="K20" s="242"/>
      <c r="L20" s="242"/>
      <c r="M20" s="244">
        <f t="shared" si="1"/>
        <v>67.5</v>
      </c>
      <c r="N20" s="242" t="s">
        <v>591</v>
      </c>
    </row>
    <row r="21" spans="1:14" ht="18" customHeight="1" x14ac:dyDescent="0.25">
      <c r="A21" s="19">
        <v>7</v>
      </c>
      <c r="B21" s="20"/>
      <c r="C21" s="209"/>
      <c r="D21" s="20" t="s">
        <v>335</v>
      </c>
      <c r="E21" s="20"/>
      <c r="F21" s="242"/>
      <c r="G21" s="242"/>
      <c r="H21" s="242"/>
      <c r="I21" s="242"/>
      <c r="J21" s="70">
        <f>ROUND(IF(F21&gt;0,F21*H21,"0")+IF(G21&gt;0,(G21/1.5)*I21,"0"),1)</f>
        <v>0</v>
      </c>
      <c r="K21" s="242">
        <f>15%*130</f>
        <v>19.5</v>
      </c>
      <c r="L21" s="242"/>
      <c r="M21" s="244">
        <f>ROUND(J21+K21+L21,1)</f>
        <v>19.5</v>
      </c>
      <c r="N21" s="21"/>
    </row>
    <row r="22" spans="1:14" x14ac:dyDescent="0.25">
      <c r="A22" s="19">
        <v>8</v>
      </c>
      <c r="B22" s="20"/>
      <c r="C22" s="209"/>
      <c r="D22" s="20" t="s">
        <v>592</v>
      </c>
      <c r="E22" s="20"/>
      <c r="F22" s="21">
        <v>20</v>
      </c>
      <c r="G22" s="21"/>
      <c r="H22" s="21">
        <v>1</v>
      </c>
      <c r="I22" s="21"/>
      <c r="J22" s="70">
        <f>ROUND(IF(F22&gt;0,F22*H22,"0")+IF(G22&gt;0,(G22/1.5)*I22,"0"),1)</f>
        <v>20</v>
      </c>
      <c r="K22" s="242"/>
      <c r="L22" s="242"/>
      <c r="M22" s="244">
        <f>ROUND(J22+K22+L22,1)</f>
        <v>20</v>
      </c>
      <c r="N22" s="23"/>
    </row>
    <row r="23" spans="1:14" ht="25.5" customHeight="1" x14ac:dyDescent="0.25">
      <c r="A23" s="19">
        <v>9</v>
      </c>
      <c r="B23" s="20"/>
      <c r="C23" s="209"/>
      <c r="D23" s="262" t="s">
        <v>574</v>
      </c>
      <c r="E23" s="185"/>
      <c r="F23" s="183"/>
      <c r="G23" s="183">
        <v>5</v>
      </c>
      <c r="H23" s="183"/>
      <c r="I23" s="183">
        <v>1.5</v>
      </c>
      <c r="J23" s="183">
        <f>ROUND(IF(F23&gt;0,F23*H23,"0")+IF(G23&gt;0,(G23/1.5)*I23,"0"),1)</f>
        <v>5</v>
      </c>
      <c r="K23" s="183"/>
      <c r="L23" s="183"/>
      <c r="M23" s="244">
        <f>ROUND(J23+K23+L23,1)</f>
        <v>5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1"/>
      <c r="G24" s="21"/>
      <c r="H24" s="21"/>
      <c r="I24" s="21"/>
      <c r="J24" s="29">
        <f t="shared" ref="J24:J34" si="2">ROUND(IF(F24&gt;0,F24*H24,"0")+IF(G24&gt;0,(G24/1.5)*I24,"0"),1)</f>
        <v>0</v>
      </c>
      <c r="K24" s="21"/>
      <c r="L24" s="21"/>
      <c r="M24" s="30">
        <f t="shared" si="1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1"/>
      <c r="G25" s="21"/>
      <c r="H25" s="21"/>
      <c r="I25" s="21"/>
      <c r="J25" s="29">
        <f t="shared" si="2"/>
        <v>0</v>
      </c>
      <c r="K25" s="21"/>
      <c r="L25" s="21"/>
      <c r="M25" s="30">
        <f t="shared" si="1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1"/>
      <c r="G26" s="21"/>
      <c r="H26" s="21"/>
      <c r="I26" s="21"/>
      <c r="J26" s="29">
        <f t="shared" si="2"/>
        <v>0</v>
      </c>
      <c r="K26" s="21"/>
      <c r="L26" s="21"/>
      <c r="M26" s="30">
        <f t="shared" si="1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1"/>
      <c r="G27" s="21"/>
      <c r="H27" s="21"/>
      <c r="I27" s="21"/>
      <c r="J27" s="29">
        <f t="shared" si="2"/>
        <v>0</v>
      </c>
      <c r="K27" s="21"/>
      <c r="L27" s="21"/>
      <c r="M27" s="30">
        <f t="shared" si="1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1"/>
      <c r="G28" s="21"/>
      <c r="H28" s="21"/>
      <c r="I28" s="21"/>
      <c r="J28" s="29">
        <f t="shared" si="2"/>
        <v>0</v>
      </c>
      <c r="K28" s="21"/>
      <c r="L28" s="21"/>
      <c r="M28" s="30">
        <f t="shared" si="1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1"/>
      <c r="G29" s="21"/>
      <c r="H29" s="21"/>
      <c r="I29" s="21"/>
      <c r="J29" s="29">
        <f t="shared" si="2"/>
        <v>0</v>
      </c>
      <c r="K29" s="21"/>
      <c r="L29" s="21"/>
      <c r="M29" s="30">
        <f t="shared" si="1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1"/>
      <c r="G30" s="21"/>
      <c r="H30" s="21"/>
      <c r="I30" s="21"/>
      <c r="J30" s="29">
        <f t="shared" si="2"/>
        <v>0</v>
      </c>
      <c r="K30" s="21"/>
      <c r="L30" s="21"/>
      <c r="M30" s="30">
        <f t="shared" si="1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1"/>
      <c r="G31" s="21"/>
      <c r="H31" s="21"/>
      <c r="I31" s="21"/>
      <c r="J31" s="29">
        <f t="shared" si="2"/>
        <v>0</v>
      </c>
      <c r="K31" s="21"/>
      <c r="L31" s="21"/>
      <c r="M31" s="30">
        <f t="shared" si="1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1"/>
      <c r="G32" s="21"/>
      <c r="H32" s="21"/>
      <c r="I32" s="21"/>
      <c r="J32" s="29">
        <f t="shared" si="2"/>
        <v>0</v>
      </c>
      <c r="K32" s="21"/>
      <c r="L32" s="21"/>
      <c r="M32" s="30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1"/>
      <c r="G33" s="21"/>
      <c r="H33" s="21"/>
      <c r="I33" s="21"/>
      <c r="J33" s="29">
        <f t="shared" si="2"/>
        <v>0</v>
      </c>
      <c r="K33" s="21"/>
      <c r="L33" s="21"/>
      <c r="M33" s="30">
        <f t="shared" si="1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1"/>
      <c r="G34" s="21"/>
      <c r="H34" s="21"/>
      <c r="I34" s="21"/>
      <c r="J34" s="29">
        <f t="shared" si="2"/>
        <v>0</v>
      </c>
      <c r="K34" s="21"/>
      <c r="L34" s="21"/>
      <c r="M34" s="30">
        <f t="shared" si="1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30">
        <f>SUM(F15:F34)</f>
        <v>95</v>
      </c>
      <c r="G35" s="30">
        <f>SUM(G15:G34)</f>
        <v>365</v>
      </c>
      <c r="H35" s="22"/>
      <c r="I35" s="22"/>
      <c r="J35" s="244">
        <f>SUM(J15:J34)</f>
        <v>362.5</v>
      </c>
      <c r="K35" s="244">
        <f>SUM(K15:K34)</f>
        <v>19.5</v>
      </c>
      <c r="L35" s="244">
        <f>SUM(L15:L34)</f>
        <v>0</v>
      </c>
      <c r="M35" s="244">
        <f>SUM(M15:M34)</f>
        <v>382</v>
      </c>
      <c r="N35" s="21"/>
    </row>
    <row r="36" spans="1:14" s="24" customFormat="1" ht="21.75" hidden="1" customHeight="1" x14ac:dyDescent="0.25">
      <c r="B36" s="25" t="s">
        <v>164</v>
      </c>
      <c r="C36" s="24" t="s">
        <v>165</v>
      </c>
    </row>
    <row r="37" spans="1:14" s="24" customFormat="1" ht="15" hidden="1" x14ac:dyDescent="0.25">
      <c r="C37" s="24" t="s">
        <v>227</v>
      </c>
    </row>
    <row r="38" spans="1:14" s="24" customFormat="1" ht="15" hidden="1" x14ac:dyDescent="0.25">
      <c r="B38" s="25"/>
      <c r="C38" s="24" t="s">
        <v>166</v>
      </c>
    </row>
    <row r="39" spans="1:14" ht="27.75" customHeight="1" x14ac:dyDescent="0.25">
      <c r="M39" s="27" t="s">
        <v>167</v>
      </c>
    </row>
    <row r="40" spans="1:14" x14ac:dyDescent="0.25">
      <c r="C40" s="28" t="s">
        <v>15</v>
      </c>
      <c r="H40" s="28" t="s">
        <v>168</v>
      </c>
      <c r="I40" s="28"/>
      <c r="M40" s="28" t="s">
        <v>169</v>
      </c>
    </row>
    <row r="44" spans="1:14" x14ac:dyDescent="0.25">
      <c r="B44" s="282" t="s">
        <v>448</v>
      </c>
      <c r="C44" s="282"/>
      <c r="D44" s="282"/>
      <c r="F44" s="281" t="s">
        <v>443</v>
      </c>
      <c r="G44" s="281"/>
      <c r="H44" s="281"/>
      <c r="I44" s="281"/>
      <c r="J44" s="281"/>
      <c r="L44" s="282" t="s">
        <v>453</v>
      </c>
      <c r="M44" s="282"/>
      <c r="N44" s="282"/>
    </row>
  </sheetData>
  <customSheetViews>
    <customSheetView guid="{12C9832D-49BD-45CC-A5E0-F64F753F5189}" showPageBreaks="1" topLeftCell="D14">
      <selection activeCell="N22" sqref="N22"/>
      <pageMargins left="0.7" right="0.7" top="0.75" bottom="0.75" header="0.3" footer="0.3"/>
    </customSheetView>
  </customSheetViews>
  <mergeCells count="21">
    <mergeCell ref="B44:D44"/>
    <mergeCell ref="F44:J44"/>
    <mergeCell ref="L44:N44"/>
    <mergeCell ref="A35:D35"/>
    <mergeCell ref="F11:J11"/>
    <mergeCell ref="E10:E13"/>
    <mergeCell ref="L11:L13"/>
    <mergeCell ref="H12:I12"/>
    <mergeCell ref="D10:D13"/>
    <mergeCell ref="K11:K13"/>
    <mergeCell ref="F12:G12"/>
    <mergeCell ref="B10:B13"/>
    <mergeCell ref="C10:C13"/>
    <mergeCell ref="N10:N13"/>
    <mergeCell ref="J12:J13"/>
    <mergeCell ref="J2:N2"/>
    <mergeCell ref="J3:N3"/>
    <mergeCell ref="A5:N5"/>
    <mergeCell ref="A6:N6"/>
    <mergeCell ref="M11:M13"/>
    <mergeCell ref="A10:A13"/>
  </mergeCells>
  <phoneticPr fontId="5" type="noConversion"/>
  <pageMargins left="0.66" right="0.16" top="0.24" bottom="0.24" header="0.2" footer="0.2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42"/>
  <sheetViews>
    <sheetView topLeftCell="A8" zoomScale="115" zoomScaleNormal="115" workbookViewId="0">
      <selection activeCell="K20" sqref="K20"/>
    </sheetView>
  </sheetViews>
  <sheetFormatPr defaultRowHeight="15.75" x14ac:dyDescent="0.25"/>
  <cols>
    <col min="1" max="1" width="4" style="26" customWidth="1"/>
    <col min="2" max="2" width="15.125" style="26" customWidth="1"/>
    <col min="3" max="3" width="4.375" style="26" customWidth="1"/>
    <col min="4" max="4" width="16.125" style="26" customWidth="1"/>
    <col min="5" max="5" width="12" style="26" customWidth="1"/>
    <col min="6" max="6" width="4.5" style="26" customWidth="1"/>
    <col min="7" max="7" width="5.625" style="26" customWidth="1"/>
    <col min="8" max="8" width="4" style="26" customWidth="1"/>
    <col min="9" max="9" width="4.75" style="26" customWidth="1"/>
    <col min="10" max="10" width="7.125" style="26" customWidth="1"/>
    <col min="11" max="11" width="6.625" style="26" customWidth="1"/>
    <col min="12" max="12" width="7" style="26" customWidth="1"/>
    <col min="13" max="13" width="7.5" style="26" customWidth="1"/>
    <col min="14" max="14" width="25.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340</v>
      </c>
      <c r="D7" s="32" t="s">
        <v>366</v>
      </c>
      <c r="E7" s="246" t="s">
        <v>318</v>
      </c>
      <c r="H7" s="33" t="s">
        <v>473</v>
      </c>
      <c r="I7" s="33" t="s">
        <v>444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>
      <c r="M9" s="26" t="s">
        <v>302</v>
      </c>
    </row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20.25" customHeight="1" x14ac:dyDescent="0.25">
      <c r="A15" s="19">
        <v>1</v>
      </c>
      <c r="B15" s="213" t="s">
        <v>395</v>
      </c>
      <c r="C15" s="19">
        <v>15</v>
      </c>
      <c r="D15" s="20" t="s">
        <v>440</v>
      </c>
      <c r="E15" s="20" t="s">
        <v>523</v>
      </c>
      <c r="F15" s="242"/>
      <c r="G15" s="242">
        <v>90</v>
      </c>
      <c r="H15" s="242"/>
      <c r="I15" s="242">
        <v>1</v>
      </c>
      <c r="J15" s="70">
        <f t="shared" ref="J15:J21" si="0">ROUND(IF(F15&gt;0,F15*H15,"0")+IF(G15&gt;0,(G15/1.5)*I15,"0"),1)</f>
        <v>60</v>
      </c>
      <c r="K15" s="242"/>
      <c r="L15" s="242"/>
      <c r="M15" s="244">
        <f t="shared" ref="M15:M34" si="1">ROUND(J15+K15+L15,1)</f>
        <v>60</v>
      </c>
      <c r="N15" s="21"/>
    </row>
    <row r="16" spans="1:14" ht="20.25" customHeight="1" x14ac:dyDescent="0.25">
      <c r="A16" s="19">
        <v>2</v>
      </c>
      <c r="B16" s="213" t="s">
        <v>403</v>
      </c>
      <c r="C16" s="209">
        <v>10</v>
      </c>
      <c r="D16" s="20" t="s">
        <v>440</v>
      </c>
      <c r="E16" s="20" t="s">
        <v>524</v>
      </c>
      <c r="F16" s="242"/>
      <c r="G16" s="242">
        <v>30</v>
      </c>
      <c r="H16" s="242"/>
      <c r="I16" s="242">
        <v>1</v>
      </c>
      <c r="J16" s="70">
        <f t="shared" si="0"/>
        <v>20</v>
      </c>
      <c r="K16" s="242"/>
      <c r="L16" s="242"/>
      <c r="M16" s="244">
        <f t="shared" si="1"/>
        <v>20</v>
      </c>
      <c r="N16" s="21"/>
    </row>
    <row r="17" spans="1:16" ht="21.75" customHeight="1" x14ac:dyDescent="0.25">
      <c r="A17" s="19">
        <v>3</v>
      </c>
      <c r="B17" s="213" t="s">
        <v>403</v>
      </c>
      <c r="C17" s="209">
        <v>10</v>
      </c>
      <c r="D17" s="20" t="s">
        <v>440</v>
      </c>
      <c r="E17" s="20" t="s">
        <v>523</v>
      </c>
      <c r="F17" s="242"/>
      <c r="G17" s="242">
        <v>30</v>
      </c>
      <c r="H17" s="242"/>
      <c r="I17" s="242">
        <v>1</v>
      </c>
      <c r="J17" s="70">
        <f t="shared" si="0"/>
        <v>20</v>
      </c>
      <c r="K17" s="242"/>
      <c r="L17" s="242"/>
      <c r="M17" s="244">
        <f t="shared" si="1"/>
        <v>20</v>
      </c>
      <c r="N17" s="21"/>
    </row>
    <row r="18" spans="1:16" ht="18" customHeight="1" x14ac:dyDescent="0.25">
      <c r="A18" s="19">
        <v>4</v>
      </c>
      <c r="B18" s="213" t="s">
        <v>395</v>
      </c>
      <c r="C18" s="209">
        <v>15</v>
      </c>
      <c r="D18" s="20" t="s">
        <v>249</v>
      </c>
      <c r="E18" s="20" t="s">
        <v>297</v>
      </c>
      <c r="F18" s="242">
        <v>30</v>
      </c>
      <c r="G18" s="242"/>
      <c r="H18" s="242">
        <v>1</v>
      </c>
      <c r="I18" s="242"/>
      <c r="J18" s="70">
        <f t="shared" si="0"/>
        <v>30</v>
      </c>
      <c r="K18" s="242"/>
      <c r="L18" s="242"/>
      <c r="M18" s="244">
        <f t="shared" si="1"/>
        <v>30</v>
      </c>
      <c r="N18" s="23"/>
    </row>
    <row r="19" spans="1:16" ht="21" customHeight="1" x14ac:dyDescent="0.25">
      <c r="A19" s="19">
        <v>5</v>
      </c>
      <c r="B19" s="20"/>
      <c r="C19" s="209"/>
      <c r="D19" s="185" t="s">
        <v>420</v>
      </c>
      <c r="E19" s="26" t="s">
        <v>522</v>
      </c>
      <c r="F19" s="183"/>
      <c r="G19" s="242">
        <v>5</v>
      </c>
      <c r="H19" s="242"/>
      <c r="I19" s="242">
        <v>1.3</v>
      </c>
      <c r="J19" s="70">
        <f t="shared" si="0"/>
        <v>4.3</v>
      </c>
      <c r="K19" s="242"/>
      <c r="L19" s="183"/>
      <c r="M19" s="244">
        <f>ROUND(J19+K19+L19,1)</f>
        <v>4.3</v>
      </c>
      <c r="N19" s="233" t="s">
        <v>436</v>
      </c>
      <c r="O19" s="235"/>
      <c r="P19" s="235"/>
    </row>
    <row r="20" spans="1:16" ht="21" customHeight="1" x14ac:dyDescent="0.25">
      <c r="A20" s="19">
        <v>6</v>
      </c>
      <c r="B20" s="20"/>
      <c r="C20" s="209"/>
      <c r="D20" s="20" t="s">
        <v>249</v>
      </c>
      <c r="E20" s="185" t="s">
        <v>262</v>
      </c>
      <c r="F20" s="183">
        <v>2</v>
      </c>
      <c r="G20" s="242"/>
      <c r="H20" s="242">
        <v>1</v>
      </c>
      <c r="I20" s="242"/>
      <c r="J20" s="70">
        <f t="shared" si="0"/>
        <v>2</v>
      </c>
      <c r="K20" s="242"/>
      <c r="L20" s="183"/>
      <c r="M20" s="244">
        <f>ROUND(J20+K20+L20,1)</f>
        <v>2</v>
      </c>
      <c r="N20" s="223" t="s">
        <v>384</v>
      </c>
      <c r="O20" s="235"/>
      <c r="P20" s="235"/>
    </row>
    <row r="21" spans="1:16" ht="20.25" customHeight="1" x14ac:dyDescent="0.25">
      <c r="A21" s="19">
        <v>7</v>
      </c>
      <c r="B21" s="20"/>
      <c r="C21" s="209"/>
      <c r="D21" s="20" t="s">
        <v>335</v>
      </c>
      <c r="E21" s="20"/>
      <c r="F21" s="242"/>
      <c r="G21" s="242"/>
      <c r="H21" s="242"/>
      <c r="I21" s="242"/>
      <c r="J21" s="70">
        <f t="shared" si="0"/>
        <v>0</v>
      </c>
      <c r="K21" s="242">
        <f>15%*130</f>
        <v>19.5</v>
      </c>
      <c r="L21" s="242"/>
      <c r="M21" s="244">
        <f>ROUND(J21+K21+L21,1)</f>
        <v>19.5</v>
      </c>
      <c r="N21" s="185"/>
      <c r="O21" s="228"/>
      <c r="P21" s="228"/>
    </row>
    <row r="22" spans="1:16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 t="shared" ref="J22:J34" si="2">ROUND(IF(F22&gt;0,F22*H22,"0")+IF(G22&gt;0,(G22/1.5)*I22,"0"),1)</f>
        <v>0</v>
      </c>
      <c r="K22" s="242"/>
      <c r="L22" s="242"/>
      <c r="M22" s="244">
        <f t="shared" si="1"/>
        <v>0</v>
      </c>
      <c r="N22" s="23"/>
    </row>
    <row r="23" spans="1:16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2"/>
        <v>0</v>
      </c>
      <c r="K23" s="242"/>
      <c r="L23" s="242"/>
      <c r="M23" s="244">
        <f t="shared" si="1"/>
        <v>0</v>
      </c>
      <c r="N23" s="23"/>
    </row>
    <row r="24" spans="1:16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2"/>
        <v>0</v>
      </c>
      <c r="K24" s="242"/>
      <c r="L24" s="242"/>
      <c r="M24" s="244">
        <f t="shared" si="1"/>
        <v>0</v>
      </c>
      <c r="N24" s="23"/>
    </row>
    <row r="25" spans="1:16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2"/>
        <v>0</v>
      </c>
      <c r="K25" s="242"/>
      <c r="L25" s="242"/>
      <c r="M25" s="244">
        <f t="shared" si="1"/>
        <v>0</v>
      </c>
      <c r="N25" s="23"/>
    </row>
    <row r="26" spans="1:16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1"/>
        <v>0</v>
      </c>
      <c r="N26" s="21"/>
    </row>
    <row r="27" spans="1:16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1"/>
        <v>0</v>
      </c>
      <c r="N27" s="21"/>
    </row>
    <row r="28" spans="1:16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1"/>
        <v>0</v>
      </c>
      <c r="N28" s="23"/>
    </row>
    <row r="29" spans="1:16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1"/>
        <v>0</v>
      </c>
      <c r="N29" s="23"/>
    </row>
    <row r="30" spans="1:16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1"/>
        <v>0</v>
      </c>
      <c r="N30" s="23"/>
    </row>
    <row r="31" spans="1:16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1"/>
        <v>0</v>
      </c>
      <c r="N31" s="21"/>
    </row>
    <row r="32" spans="1:16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1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1"/>
        <v>0</v>
      </c>
      <c r="N34" s="23"/>
    </row>
    <row r="35" spans="1:14" ht="24" customHeight="1" x14ac:dyDescent="0.25">
      <c r="A35" s="283" t="s">
        <v>163</v>
      </c>
      <c r="B35" s="284"/>
      <c r="C35" s="284"/>
      <c r="D35" s="285"/>
      <c r="E35" s="20"/>
      <c r="F35" s="244">
        <f>SUM(F15:F34)</f>
        <v>32</v>
      </c>
      <c r="G35" s="244">
        <f>SUM(G15:G34)</f>
        <v>155</v>
      </c>
      <c r="H35" s="245"/>
      <c r="I35" s="245"/>
      <c r="J35" s="244">
        <f>SUM(J15:J34)</f>
        <v>136.30000000000001</v>
      </c>
      <c r="K35" s="244">
        <f>SUM(K15:K34)</f>
        <v>19.5</v>
      </c>
      <c r="L35" s="244">
        <f>SUM(L15:L34)</f>
        <v>0</v>
      </c>
      <c r="M35" s="244">
        <f>SUM(M15:M34)</f>
        <v>155.80000000000001</v>
      </c>
      <c r="N35" s="21"/>
    </row>
    <row r="36" spans="1:14" ht="20.25" customHeight="1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2" spans="1:14" x14ac:dyDescent="0.25">
      <c r="B42" s="282" t="s">
        <v>448</v>
      </c>
      <c r="C42" s="282"/>
      <c r="D42" s="282"/>
      <c r="F42" s="281" t="s">
        <v>443</v>
      </c>
      <c r="G42" s="281"/>
      <c r="H42" s="281"/>
      <c r="I42" s="281"/>
      <c r="J42" s="281"/>
      <c r="L42" s="282" t="s">
        <v>453</v>
      </c>
      <c r="M42" s="282"/>
      <c r="N42" s="282"/>
    </row>
  </sheetData>
  <customSheetViews>
    <customSheetView guid="{12C9832D-49BD-45CC-A5E0-F64F753F5189}" scale="115" showPageBreaks="1" hiddenRows="1" topLeftCell="A9">
      <selection activeCell="O17" sqref="O17"/>
      <pageMargins left="0" right="0" top="0" bottom="0" header="0" footer="0"/>
      <pageSetup orientation="landscape" r:id="rId1"/>
    </customSheetView>
  </customSheetViews>
  <mergeCells count="21">
    <mergeCell ref="B42:D42"/>
    <mergeCell ref="J12:J13"/>
    <mergeCell ref="A35:D35"/>
    <mergeCell ref="C10:C13"/>
    <mergeCell ref="L42:N42"/>
    <mergeCell ref="H12:I12"/>
    <mergeCell ref="M11:M13"/>
    <mergeCell ref="F12:G12"/>
    <mergeCell ref="E10:E13"/>
    <mergeCell ref="K11:K13"/>
    <mergeCell ref="F42:J42"/>
    <mergeCell ref="D10:D13"/>
    <mergeCell ref="N10:N13"/>
    <mergeCell ref="F11:J11"/>
    <mergeCell ref="J2:N2"/>
    <mergeCell ref="J3:N3"/>
    <mergeCell ref="A5:N5"/>
    <mergeCell ref="A6:N6"/>
    <mergeCell ref="A10:A13"/>
    <mergeCell ref="B10:B13"/>
    <mergeCell ref="L11:L13"/>
  </mergeCells>
  <phoneticPr fontId="5" type="noConversion"/>
  <pageMargins left="0" right="0" top="0" bottom="0" header="0" footer="0"/>
  <pageSetup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46"/>
  <sheetViews>
    <sheetView topLeftCell="A4" workbookViewId="0">
      <selection activeCell="J18" sqref="J18"/>
    </sheetView>
  </sheetViews>
  <sheetFormatPr defaultRowHeight="15.75" x14ac:dyDescent="0.25"/>
  <cols>
    <col min="1" max="1" width="4" style="26" customWidth="1"/>
    <col min="2" max="2" width="15.25" style="26" customWidth="1"/>
    <col min="3" max="3" width="6.125" style="26" customWidth="1"/>
    <col min="4" max="4" width="18.125" style="26" customWidth="1"/>
    <col min="5" max="5" width="13" style="26" customWidth="1"/>
    <col min="6" max="9" width="5.25" style="26" customWidth="1"/>
    <col min="10" max="11" width="8" style="26" customWidth="1"/>
    <col min="12" max="12" width="7" style="26" customWidth="1"/>
    <col min="13" max="13" width="10" style="26" customWidth="1"/>
    <col min="14" max="14" width="21.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26" t="s">
        <v>351</v>
      </c>
      <c r="E7" s="221" t="s">
        <v>352</v>
      </c>
      <c r="H7" s="33" t="s">
        <v>495</v>
      </c>
      <c r="I7" s="33" t="s">
        <v>244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303</v>
      </c>
      <c r="C15" s="19">
        <v>9</v>
      </c>
      <c r="D15" s="20" t="s">
        <v>252</v>
      </c>
      <c r="E15" s="20" t="s">
        <v>235</v>
      </c>
      <c r="F15" s="21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42"/>
      <c r="L15" s="242"/>
      <c r="M15" s="244">
        <f t="shared" ref="M15:M34" si="0">ROUND(J15+K15+L15,1)</f>
        <v>60</v>
      </c>
      <c r="N15" s="21"/>
    </row>
    <row r="16" spans="1:14" ht="18" customHeight="1" x14ac:dyDescent="0.25">
      <c r="A16" s="19">
        <v>2</v>
      </c>
      <c r="B16" s="20" t="s">
        <v>303</v>
      </c>
      <c r="C16" s="19">
        <v>9</v>
      </c>
      <c r="D16" s="20" t="s">
        <v>252</v>
      </c>
      <c r="E16" s="20" t="s">
        <v>237</v>
      </c>
      <c r="F16" s="21"/>
      <c r="G16" s="242">
        <v>90</v>
      </c>
      <c r="H16" s="242"/>
      <c r="I16" s="242">
        <v>1</v>
      </c>
      <c r="J16" s="70">
        <f>ROUND(IF(F16&gt;0,F16*H16,"0")+IF(G16&gt;0,(G16/1.5)*I16,"0"),1)</f>
        <v>60</v>
      </c>
      <c r="K16" s="242"/>
      <c r="L16" s="242"/>
      <c r="M16" s="244">
        <f t="shared" si="0"/>
        <v>60</v>
      </c>
      <c r="N16" s="21"/>
    </row>
    <row r="17" spans="1:14" ht="18" customHeight="1" x14ac:dyDescent="0.25">
      <c r="A17" s="19">
        <v>3</v>
      </c>
      <c r="B17" s="20" t="s">
        <v>303</v>
      </c>
      <c r="C17" s="19">
        <v>9</v>
      </c>
      <c r="D17" s="20" t="s">
        <v>252</v>
      </c>
      <c r="E17" s="20" t="s">
        <v>286</v>
      </c>
      <c r="F17" s="21"/>
      <c r="G17" s="242">
        <v>90</v>
      </c>
      <c r="H17" s="242"/>
      <c r="I17" s="242">
        <v>1</v>
      </c>
      <c r="J17" s="70">
        <f>ROUND(IF(F17&gt;0,F17*H17,"0")+IF(G17&gt;0,(G17/1.5)*I17,"0"),1)</f>
        <v>60</v>
      </c>
      <c r="K17" s="242"/>
      <c r="L17" s="242"/>
      <c r="M17" s="244">
        <f t="shared" si="0"/>
        <v>60</v>
      </c>
      <c r="N17" s="21"/>
    </row>
    <row r="18" spans="1:14" x14ac:dyDescent="0.25">
      <c r="A18" s="19">
        <v>4</v>
      </c>
      <c r="B18" s="20" t="s">
        <v>303</v>
      </c>
      <c r="C18" s="19">
        <v>9</v>
      </c>
      <c r="D18" s="20" t="s">
        <v>252</v>
      </c>
      <c r="E18" s="20" t="s">
        <v>281</v>
      </c>
      <c r="F18" s="21"/>
      <c r="G18" s="242">
        <v>90</v>
      </c>
      <c r="H18" s="242"/>
      <c r="I18" s="242">
        <v>1</v>
      </c>
      <c r="J18" s="70">
        <f>ROUND(IF(F18&gt;0,F18*H18,"0")+IF(G18&gt;0,(G18/1.5)*I18,"0"),1)</f>
        <v>60</v>
      </c>
      <c r="K18" s="242"/>
      <c r="L18" s="242"/>
      <c r="M18" s="244">
        <f t="shared" si="0"/>
        <v>60</v>
      </c>
      <c r="N18" s="23"/>
    </row>
    <row r="19" spans="1:14" ht="19.5" customHeight="1" x14ac:dyDescent="0.25">
      <c r="A19" s="19">
        <v>5</v>
      </c>
      <c r="B19" s="20"/>
      <c r="C19" s="209"/>
      <c r="D19" s="20" t="s">
        <v>337</v>
      </c>
      <c r="E19" s="20"/>
      <c r="F19" s="21"/>
      <c r="G19" s="242"/>
      <c r="H19" s="242"/>
      <c r="I19" s="242"/>
      <c r="J19" s="70">
        <f>ROUND(IF(F19&gt;0,F19*H19,"0")+IF(G19&gt;0,(G19/1.5)*I19,"0"),1)</f>
        <v>0</v>
      </c>
      <c r="K19" s="242">
        <f>15%*130</f>
        <v>19.5</v>
      </c>
      <c r="L19" s="242"/>
      <c r="M19" s="244">
        <f t="shared" si="0"/>
        <v>19.5</v>
      </c>
      <c r="N19" s="23"/>
    </row>
    <row r="20" spans="1:14" ht="18" customHeight="1" x14ac:dyDescent="0.25">
      <c r="A20" s="19">
        <v>6</v>
      </c>
      <c r="B20" s="20"/>
      <c r="C20" s="209"/>
      <c r="D20" s="20" t="s">
        <v>548</v>
      </c>
      <c r="E20" s="20"/>
      <c r="F20" s="21">
        <v>20</v>
      </c>
      <c r="G20" s="242"/>
      <c r="H20" s="242">
        <v>1</v>
      </c>
      <c r="I20" s="242"/>
      <c r="J20" s="70">
        <f t="shared" ref="J20:J34" si="1">ROUND(IF(F20&gt;0,F20*H20,"0")+IF(G20&gt;0,(G20/1.5)*I20,"0"),1)</f>
        <v>20</v>
      </c>
      <c r="K20" s="242"/>
      <c r="L20" s="242"/>
      <c r="M20" s="244">
        <f t="shared" si="0"/>
        <v>20</v>
      </c>
      <c r="N20" s="21"/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1"/>
      <c r="G21" s="21"/>
      <c r="H21" s="21"/>
      <c r="I21" s="21"/>
      <c r="J21" s="29">
        <f t="shared" si="1"/>
        <v>0</v>
      </c>
      <c r="K21" s="21"/>
      <c r="L21" s="21"/>
      <c r="M21" s="30">
        <f t="shared" si="0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1"/>
      <c r="G22" s="21"/>
      <c r="H22" s="21"/>
      <c r="I22" s="21"/>
      <c r="J22" s="29">
        <f t="shared" si="1"/>
        <v>0</v>
      </c>
      <c r="K22" s="21"/>
      <c r="L22" s="21"/>
      <c r="M22" s="30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1"/>
      <c r="G23" s="21"/>
      <c r="H23" s="21"/>
      <c r="I23" s="21"/>
      <c r="J23" s="29">
        <f t="shared" si="1"/>
        <v>0</v>
      </c>
      <c r="K23" s="21"/>
      <c r="L23" s="21"/>
      <c r="M23" s="30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1"/>
      <c r="G24" s="21"/>
      <c r="H24" s="21"/>
      <c r="I24" s="21"/>
      <c r="J24" s="29">
        <f t="shared" si="1"/>
        <v>0</v>
      </c>
      <c r="K24" s="21"/>
      <c r="L24" s="21"/>
      <c r="M24" s="30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1"/>
      <c r="G25" s="21"/>
      <c r="H25" s="21"/>
      <c r="I25" s="21"/>
      <c r="J25" s="29">
        <f t="shared" si="1"/>
        <v>0</v>
      </c>
      <c r="K25" s="21"/>
      <c r="L25" s="21"/>
      <c r="M25" s="30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1"/>
      <c r="G26" s="21"/>
      <c r="H26" s="21"/>
      <c r="I26" s="21"/>
      <c r="J26" s="29">
        <f t="shared" si="1"/>
        <v>0</v>
      </c>
      <c r="K26" s="21"/>
      <c r="L26" s="21"/>
      <c r="M26" s="30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1"/>
      <c r="G27" s="21"/>
      <c r="H27" s="21"/>
      <c r="I27" s="21"/>
      <c r="J27" s="29">
        <f t="shared" si="1"/>
        <v>0</v>
      </c>
      <c r="K27" s="21"/>
      <c r="L27" s="21"/>
      <c r="M27" s="30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1"/>
      <c r="G28" s="21"/>
      <c r="H28" s="21"/>
      <c r="I28" s="21"/>
      <c r="J28" s="29">
        <f t="shared" si="1"/>
        <v>0</v>
      </c>
      <c r="K28" s="21"/>
      <c r="L28" s="21"/>
      <c r="M28" s="30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1"/>
      <c r="G29" s="21"/>
      <c r="H29" s="21"/>
      <c r="I29" s="21"/>
      <c r="J29" s="29">
        <f t="shared" si="1"/>
        <v>0</v>
      </c>
      <c r="K29" s="21"/>
      <c r="L29" s="21"/>
      <c r="M29" s="30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1"/>
      <c r="G30" s="21"/>
      <c r="H30" s="21"/>
      <c r="I30" s="21"/>
      <c r="J30" s="29">
        <f t="shared" si="1"/>
        <v>0</v>
      </c>
      <c r="K30" s="21"/>
      <c r="L30" s="21"/>
      <c r="M30" s="30">
        <f t="shared" si="0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1"/>
      <c r="G31" s="21"/>
      <c r="H31" s="21"/>
      <c r="I31" s="21"/>
      <c r="J31" s="29">
        <f t="shared" si="1"/>
        <v>0</v>
      </c>
      <c r="K31" s="21"/>
      <c r="L31" s="21"/>
      <c r="M31" s="30">
        <f t="shared" si="0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1"/>
      <c r="G32" s="21"/>
      <c r="H32" s="21"/>
      <c r="I32" s="21"/>
      <c r="J32" s="29">
        <f t="shared" si="1"/>
        <v>0</v>
      </c>
      <c r="K32" s="21"/>
      <c r="L32" s="21"/>
      <c r="M32" s="30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1"/>
      <c r="G33" s="21"/>
      <c r="H33" s="21"/>
      <c r="I33" s="21"/>
      <c r="J33" s="29">
        <f t="shared" si="1"/>
        <v>0</v>
      </c>
      <c r="K33" s="21"/>
      <c r="L33" s="21"/>
      <c r="M33" s="30">
        <f t="shared" si="0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1"/>
      <c r="G34" s="21"/>
      <c r="H34" s="21"/>
      <c r="I34" s="21"/>
      <c r="J34" s="29">
        <f t="shared" si="1"/>
        <v>0</v>
      </c>
      <c r="K34" s="21"/>
      <c r="L34" s="21"/>
      <c r="M34" s="30">
        <f t="shared" si="0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30">
        <f>SUM(F15:F34)</f>
        <v>20</v>
      </c>
      <c r="G35" s="244">
        <f>SUM(G15:G34)</f>
        <v>360</v>
      </c>
      <c r="H35" s="245"/>
      <c r="I35" s="245"/>
      <c r="J35" s="244">
        <f>SUM(J15:J34)</f>
        <v>260</v>
      </c>
      <c r="K35" s="244">
        <f>SUM(K15:K34)</f>
        <v>19.5</v>
      </c>
      <c r="L35" s="244">
        <f>SUM(L15:L34)</f>
        <v>0</v>
      </c>
      <c r="M35" s="244">
        <f>SUM(M15:M34)</f>
        <v>279.5</v>
      </c>
      <c r="N35" s="21"/>
    </row>
    <row r="36" spans="1:14" s="24" customFormat="1" ht="21.75" hidden="1" customHeight="1" x14ac:dyDescent="0.25">
      <c r="B36" s="25" t="s">
        <v>164</v>
      </c>
      <c r="C36" s="24" t="s">
        <v>165</v>
      </c>
    </row>
    <row r="37" spans="1:14" s="24" customFormat="1" ht="15" hidden="1" x14ac:dyDescent="0.25">
      <c r="C37" s="24" t="s">
        <v>227</v>
      </c>
    </row>
    <row r="38" spans="1:14" s="24" customFormat="1" ht="15" hidden="1" x14ac:dyDescent="0.25">
      <c r="B38" s="25"/>
      <c r="C38" s="24" t="s">
        <v>166</v>
      </c>
    </row>
    <row r="39" spans="1:14" ht="28.5" customHeight="1" x14ac:dyDescent="0.25">
      <c r="M39" s="27" t="s">
        <v>167</v>
      </c>
    </row>
    <row r="40" spans="1:14" x14ac:dyDescent="0.25">
      <c r="C40" s="28" t="s">
        <v>15</v>
      </c>
      <c r="H40" s="28" t="s">
        <v>168</v>
      </c>
      <c r="I40" s="28"/>
      <c r="M40" s="28" t="s">
        <v>169</v>
      </c>
    </row>
    <row r="46" spans="1:14" x14ac:dyDescent="0.25">
      <c r="B46" s="282" t="s">
        <v>448</v>
      </c>
      <c r="C46" s="282"/>
      <c r="D46" s="282"/>
      <c r="F46" s="281" t="s">
        <v>451</v>
      </c>
      <c r="G46" s="281"/>
      <c r="H46" s="281"/>
      <c r="I46" s="281"/>
      <c r="J46" s="281"/>
      <c r="L46" s="282" t="s">
        <v>452</v>
      </c>
      <c r="M46" s="282"/>
      <c r="N46" s="282"/>
    </row>
  </sheetData>
  <customSheetViews>
    <customSheetView guid="{12C9832D-49BD-45CC-A5E0-F64F753F5189}" showPageBreaks="1" topLeftCell="A14">
      <selection activeCell="G30" sqref="G30"/>
      <pageMargins left="0.7" right="0.7" top="0.75" bottom="0.75" header="0.3" footer="0.3"/>
    </customSheetView>
  </customSheetViews>
  <mergeCells count="21">
    <mergeCell ref="B46:D46"/>
    <mergeCell ref="F46:J46"/>
    <mergeCell ref="L46:N46"/>
    <mergeCell ref="A35:D35"/>
    <mergeCell ref="F11:J11"/>
    <mergeCell ref="E10:E13"/>
    <mergeCell ref="L11:L13"/>
    <mergeCell ref="H12:I12"/>
    <mergeCell ref="D10:D13"/>
    <mergeCell ref="K11:K13"/>
    <mergeCell ref="F12:G12"/>
    <mergeCell ref="B10:B13"/>
    <mergeCell ref="C10:C13"/>
    <mergeCell ref="N10:N13"/>
    <mergeCell ref="J12:J13"/>
    <mergeCell ref="J2:N2"/>
    <mergeCell ref="J3:N3"/>
    <mergeCell ref="A5:N5"/>
    <mergeCell ref="A6:N6"/>
    <mergeCell ref="M11:M13"/>
    <mergeCell ref="A10:A13"/>
  </mergeCells>
  <phoneticPr fontId="5" type="noConversion"/>
  <pageMargins left="0.24" right="0.16" top="0.26" bottom="0.24" header="0.2" footer="0.2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Q45"/>
  <sheetViews>
    <sheetView tabSelected="1" topLeftCell="A38" zoomScale="115" zoomScaleNormal="115" workbookViewId="0">
      <selection activeCell="P8" sqref="P8"/>
    </sheetView>
  </sheetViews>
  <sheetFormatPr defaultRowHeight="15.75" x14ac:dyDescent="0.25"/>
  <cols>
    <col min="1" max="1" width="4" style="26" customWidth="1"/>
    <col min="2" max="2" width="14.625" style="26" customWidth="1"/>
    <col min="3" max="3" width="8.75" style="26" customWidth="1"/>
    <col min="4" max="4" width="18.25" style="26" customWidth="1"/>
    <col min="5" max="5" width="12.375" style="26" customWidth="1"/>
    <col min="6" max="6" width="5.75" style="26" customWidth="1"/>
    <col min="7" max="7" width="6" style="26" customWidth="1"/>
    <col min="8" max="8" width="4.875" style="26" customWidth="1"/>
    <col min="9" max="9" width="4.125" style="26" customWidth="1"/>
    <col min="10" max="10" width="7.25" style="26" customWidth="1"/>
    <col min="11" max="11" width="6.375" style="26" customWidth="1"/>
    <col min="12" max="12" width="6.5" style="26" customWidth="1"/>
    <col min="13" max="13" width="6.625" style="26" customWidth="1"/>
    <col min="14" max="14" width="17.12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605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614</v>
      </c>
      <c r="E7" s="217"/>
      <c r="H7" s="33" t="s">
        <v>473</v>
      </c>
      <c r="I7" s="33" t="s">
        <v>244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28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.75" customHeight="1" x14ac:dyDescent="0.25">
      <c r="A15" s="19">
        <v>1</v>
      </c>
      <c r="B15" s="213" t="s">
        <v>608</v>
      </c>
      <c r="C15" s="19">
        <v>15</v>
      </c>
      <c r="D15" s="20" t="s">
        <v>600</v>
      </c>
      <c r="E15" s="20" t="s">
        <v>601</v>
      </c>
      <c r="F15" s="242">
        <v>45</v>
      </c>
      <c r="G15" s="242"/>
      <c r="H15" s="242">
        <v>1</v>
      </c>
      <c r="I15" s="242" t="s">
        <v>302</v>
      </c>
      <c r="J15" s="70">
        <f t="shared" ref="J15:J24" si="0">ROUND(IF(F15&gt;0,F15*H15,"0")+IF(G15&gt;0,(G15/1.5)*I15,"0"),1)</f>
        <v>45</v>
      </c>
      <c r="K15" s="242"/>
      <c r="L15" s="242"/>
      <c r="M15" s="244">
        <f t="shared" ref="M15:M37" si="1">ROUND(J15+K15+L15,1)</f>
        <v>45</v>
      </c>
      <c r="N15" s="21"/>
    </row>
    <row r="16" spans="1:14" ht="18.75" customHeight="1" x14ac:dyDescent="0.25">
      <c r="A16" s="19">
        <v>2</v>
      </c>
      <c r="B16" s="213" t="s">
        <v>608</v>
      </c>
      <c r="C16" s="209">
        <v>15</v>
      </c>
      <c r="D16" s="20" t="s">
        <v>606</v>
      </c>
      <c r="E16" s="20" t="s">
        <v>607</v>
      </c>
      <c r="F16" s="242"/>
      <c r="G16" s="242">
        <v>90</v>
      </c>
      <c r="H16" s="242"/>
      <c r="I16" s="242">
        <v>1</v>
      </c>
      <c r="J16" s="70">
        <f t="shared" si="0"/>
        <v>60</v>
      </c>
      <c r="K16" s="242"/>
      <c r="L16" s="242"/>
      <c r="M16" s="244">
        <f t="shared" si="1"/>
        <v>60</v>
      </c>
      <c r="N16" s="21"/>
    </row>
    <row r="17" spans="1:17" ht="18.75" customHeight="1" x14ac:dyDescent="0.25">
      <c r="A17" s="19">
        <v>3</v>
      </c>
      <c r="B17" s="213" t="s">
        <v>609</v>
      </c>
      <c r="C17" s="209">
        <v>15</v>
      </c>
      <c r="D17" s="258" t="s">
        <v>604</v>
      </c>
      <c r="E17" s="20" t="s">
        <v>602</v>
      </c>
      <c r="F17" s="242"/>
      <c r="G17" s="242">
        <v>60</v>
      </c>
      <c r="H17" s="242"/>
      <c r="I17" s="242">
        <v>1</v>
      </c>
      <c r="J17" s="70">
        <f t="shared" si="0"/>
        <v>40</v>
      </c>
      <c r="K17" s="242"/>
      <c r="L17" s="242"/>
      <c r="M17" s="244">
        <f t="shared" si="1"/>
        <v>40</v>
      </c>
      <c r="N17" s="21"/>
    </row>
    <row r="18" spans="1:17" ht="27" hidden="1" customHeight="1" x14ac:dyDescent="0.25">
      <c r="A18" s="19">
        <v>4</v>
      </c>
      <c r="B18" s="213"/>
      <c r="C18" s="209">
        <v>15</v>
      </c>
      <c r="D18" s="20" t="s">
        <v>440</v>
      </c>
      <c r="E18" s="20" t="s">
        <v>517</v>
      </c>
      <c r="F18" s="242"/>
      <c r="G18" s="242"/>
      <c r="H18" s="242"/>
      <c r="I18" s="242"/>
      <c r="J18" s="70">
        <f t="shared" si="0"/>
        <v>0</v>
      </c>
      <c r="K18" s="242"/>
      <c r="L18" s="242"/>
      <c r="M18" s="244">
        <f t="shared" si="1"/>
        <v>0</v>
      </c>
      <c r="N18" s="23"/>
    </row>
    <row r="19" spans="1:17" ht="27" hidden="1" customHeight="1" x14ac:dyDescent="0.25">
      <c r="A19" s="19">
        <v>5</v>
      </c>
      <c r="B19" s="213"/>
      <c r="C19" s="209">
        <v>15</v>
      </c>
      <c r="D19" s="20" t="s">
        <v>425</v>
      </c>
      <c r="E19" s="20" t="s">
        <v>517</v>
      </c>
      <c r="F19" s="242"/>
      <c r="G19" s="242"/>
      <c r="H19" s="242"/>
      <c r="I19" s="242"/>
      <c r="J19" s="70">
        <f t="shared" si="0"/>
        <v>0</v>
      </c>
      <c r="K19" s="242"/>
      <c r="L19" s="242"/>
      <c r="M19" s="244">
        <f t="shared" si="1"/>
        <v>0</v>
      </c>
      <c r="N19" s="23"/>
    </row>
    <row r="20" spans="1:17" ht="27" hidden="1" customHeight="1" x14ac:dyDescent="0.25">
      <c r="A20" s="19">
        <v>6</v>
      </c>
      <c r="B20" s="213"/>
      <c r="C20" s="209">
        <v>15</v>
      </c>
      <c r="D20" s="20" t="s">
        <v>249</v>
      </c>
      <c r="E20" s="20" t="s">
        <v>516</v>
      </c>
      <c r="F20" s="242"/>
      <c r="G20" s="242"/>
      <c r="H20" s="242"/>
      <c r="I20" s="242"/>
      <c r="J20" s="70">
        <f t="shared" si="0"/>
        <v>0</v>
      </c>
      <c r="K20" s="242"/>
      <c r="L20" s="242"/>
      <c r="M20" s="244">
        <f t="shared" si="1"/>
        <v>0</v>
      </c>
      <c r="N20" s="23"/>
    </row>
    <row r="21" spans="1:17" ht="27" hidden="1" customHeight="1" x14ac:dyDescent="0.25">
      <c r="A21" s="19">
        <v>7</v>
      </c>
      <c r="B21" s="20"/>
      <c r="C21" s="209"/>
      <c r="D21" s="215" t="s">
        <v>420</v>
      </c>
      <c r="E21" s="32" t="s">
        <v>519</v>
      </c>
      <c r="F21" s="242"/>
      <c r="G21" s="242"/>
      <c r="H21" s="242"/>
      <c r="I21" s="242"/>
      <c r="J21" s="70">
        <f t="shared" si="0"/>
        <v>0</v>
      </c>
      <c r="K21" s="242"/>
      <c r="L21" s="242"/>
      <c r="M21" s="244">
        <f t="shared" si="1"/>
        <v>0</v>
      </c>
      <c r="N21" s="23"/>
    </row>
    <row r="22" spans="1:17" ht="19.5" customHeight="1" x14ac:dyDescent="0.25">
      <c r="A22" s="19">
        <v>4</v>
      </c>
      <c r="B22" s="20" t="s">
        <v>612</v>
      </c>
      <c r="C22" s="209">
        <v>4</v>
      </c>
      <c r="D22" s="258" t="s">
        <v>610</v>
      </c>
      <c r="E22" s="272" t="s">
        <v>611</v>
      </c>
      <c r="F22" s="242"/>
      <c r="G22" s="242">
        <v>20</v>
      </c>
      <c r="H22" s="242"/>
      <c r="I22" s="242">
        <v>1</v>
      </c>
      <c r="J22" s="70">
        <f t="shared" si="0"/>
        <v>13.3</v>
      </c>
      <c r="K22" s="242"/>
      <c r="L22" s="242"/>
      <c r="M22" s="244"/>
      <c r="N22" s="23"/>
    </row>
    <row r="23" spans="1:17" ht="18.75" customHeight="1" x14ac:dyDescent="0.25">
      <c r="A23" s="19">
        <v>8</v>
      </c>
      <c r="B23" s="20"/>
      <c r="C23" s="209"/>
      <c r="D23" s="20" t="s">
        <v>518</v>
      </c>
      <c r="E23" s="20" t="s">
        <v>603</v>
      </c>
      <c r="F23" s="242"/>
      <c r="G23" s="242"/>
      <c r="H23" s="242"/>
      <c r="I23" s="242"/>
      <c r="J23" s="70">
        <f t="shared" si="0"/>
        <v>0</v>
      </c>
      <c r="K23" s="242">
        <f>15%*130</f>
        <v>19.5</v>
      </c>
      <c r="L23" s="242"/>
      <c r="M23" s="244">
        <f t="shared" si="1"/>
        <v>19.5</v>
      </c>
      <c r="N23" s="21"/>
    </row>
    <row r="24" spans="1:17" ht="18.75" hidden="1" customHeight="1" x14ac:dyDescent="0.25">
      <c r="A24" s="19">
        <v>9</v>
      </c>
      <c r="B24" s="20"/>
      <c r="C24" s="209"/>
      <c r="D24" s="20" t="s">
        <v>499</v>
      </c>
      <c r="E24" s="185" t="s">
        <v>377</v>
      </c>
      <c r="F24" s="242"/>
      <c r="G24" s="32"/>
      <c r="H24" s="242"/>
      <c r="I24" s="242"/>
      <c r="J24" s="70">
        <f t="shared" si="0"/>
        <v>0</v>
      </c>
      <c r="K24" s="242"/>
      <c r="L24" s="32"/>
      <c r="M24" s="244">
        <f t="shared" si="1"/>
        <v>0</v>
      </c>
      <c r="N24" s="20" t="s">
        <v>399</v>
      </c>
      <c r="O24" s="236"/>
      <c r="P24" s="239"/>
      <c r="Q24" s="239"/>
    </row>
    <row r="25" spans="1:17" hidden="1" x14ac:dyDescent="0.25">
      <c r="A25" s="19">
        <v>8</v>
      </c>
      <c r="B25" s="20"/>
      <c r="C25" s="209"/>
      <c r="D25" s="20"/>
      <c r="E25" s="20"/>
      <c r="F25" s="21"/>
      <c r="G25" s="21"/>
      <c r="H25" s="21"/>
      <c r="I25" s="21"/>
      <c r="J25" s="29">
        <f t="shared" ref="J25:J37" si="2">ROUND(IF(F25&gt;0,F25*H25,"0")+IF(G25&gt;0,(G25/1.5)*I25,"0"),1)</f>
        <v>0</v>
      </c>
      <c r="K25" s="21"/>
      <c r="L25" s="21"/>
      <c r="M25" s="30">
        <f t="shared" si="1"/>
        <v>0</v>
      </c>
      <c r="N25" s="23"/>
    </row>
    <row r="26" spans="1:17" ht="19.5" hidden="1" customHeight="1" x14ac:dyDescent="0.25">
      <c r="A26" s="19">
        <v>9</v>
      </c>
      <c r="B26" s="20"/>
      <c r="C26" s="209"/>
      <c r="D26" s="20"/>
      <c r="E26" s="20"/>
      <c r="F26" s="21"/>
      <c r="G26" s="21"/>
      <c r="H26" s="21"/>
      <c r="I26" s="21"/>
      <c r="J26" s="29">
        <f t="shared" si="2"/>
        <v>0</v>
      </c>
      <c r="K26" s="21"/>
      <c r="L26" s="21"/>
      <c r="M26" s="30">
        <f t="shared" si="1"/>
        <v>0</v>
      </c>
      <c r="N26" s="23"/>
    </row>
    <row r="27" spans="1:17" hidden="1" x14ac:dyDescent="0.25">
      <c r="A27" s="19">
        <v>10</v>
      </c>
      <c r="B27" s="20"/>
      <c r="C27" s="209"/>
      <c r="D27" s="20"/>
      <c r="E27" s="20"/>
      <c r="F27" s="21"/>
      <c r="G27" s="21"/>
      <c r="H27" s="21"/>
      <c r="I27" s="21"/>
      <c r="J27" s="29">
        <f t="shared" si="2"/>
        <v>0</v>
      </c>
      <c r="K27" s="21"/>
      <c r="L27" s="21"/>
      <c r="M27" s="30">
        <f t="shared" si="1"/>
        <v>0</v>
      </c>
      <c r="N27" s="23"/>
    </row>
    <row r="28" spans="1:17" ht="19.5" hidden="1" customHeight="1" x14ac:dyDescent="0.25">
      <c r="A28" s="19">
        <v>11</v>
      </c>
      <c r="B28" s="20"/>
      <c r="C28" s="209"/>
      <c r="D28" s="20"/>
      <c r="E28" s="20"/>
      <c r="F28" s="21"/>
      <c r="G28" s="21"/>
      <c r="H28" s="21"/>
      <c r="I28" s="21"/>
      <c r="J28" s="29">
        <f t="shared" si="2"/>
        <v>0</v>
      </c>
      <c r="K28" s="21"/>
      <c r="L28" s="21"/>
      <c r="M28" s="30">
        <f t="shared" si="1"/>
        <v>0</v>
      </c>
      <c r="N28" s="23"/>
    </row>
    <row r="29" spans="1:17" ht="18" hidden="1" customHeight="1" x14ac:dyDescent="0.25">
      <c r="A29" s="19">
        <v>12</v>
      </c>
      <c r="B29" s="20"/>
      <c r="C29" s="209"/>
      <c r="D29" s="20"/>
      <c r="E29" s="20"/>
      <c r="F29" s="21"/>
      <c r="G29" s="21"/>
      <c r="H29" s="21"/>
      <c r="I29" s="21"/>
      <c r="J29" s="29">
        <f t="shared" si="2"/>
        <v>0</v>
      </c>
      <c r="K29" s="21"/>
      <c r="L29" s="21"/>
      <c r="M29" s="30">
        <f t="shared" si="1"/>
        <v>0</v>
      </c>
      <c r="N29" s="21"/>
    </row>
    <row r="30" spans="1:17" ht="18" hidden="1" customHeight="1" x14ac:dyDescent="0.25">
      <c r="A30" s="19">
        <v>13</v>
      </c>
      <c r="B30" s="20"/>
      <c r="C30" s="209"/>
      <c r="D30" s="20"/>
      <c r="E30" s="20"/>
      <c r="F30" s="21"/>
      <c r="G30" s="21"/>
      <c r="H30" s="21"/>
      <c r="I30" s="21"/>
      <c r="J30" s="29">
        <f t="shared" si="2"/>
        <v>0</v>
      </c>
      <c r="K30" s="21"/>
      <c r="L30" s="21"/>
      <c r="M30" s="30">
        <f t="shared" si="1"/>
        <v>0</v>
      </c>
      <c r="N30" s="21"/>
    </row>
    <row r="31" spans="1:17" hidden="1" x14ac:dyDescent="0.25">
      <c r="A31" s="19">
        <v>14</v>
      </c>
      <c r="B31" s="20"/>
      <c r="C31" s="209"/>
      <c r="D31" s="20"/>
      <c r="E31" s="20"/>
      <c r="F31" s="21"/>
      <c r="G31" s="21"/>
      <c r="H31" s="21"/>
      <c r="I31" s="21"/>
      <c r="J31" s="29">
        <f t="shared" si="2"/>
        <v>0</v>
      </c>
      <c r="K31" s="21"/>
      <c r="L31" s="21"/>
      <c r="M31" s="30">
        <f t="shared" si="1"/>
        <v>0</v>
      </c>
      <c r="N31" s="23"/>
    </row>
    <row r="32" spans="1:17" ht="19.5" hidden="1" customHeight="1" x14ac:dyDescent="0.25">
      <c r="A32" s="19">
        <v>15</v>
      </c>
      <c r="B32" s="20"/>
      <c r="C32" s="209"/>
      <c r="D32" s="20"/>
      <c r="E32" s="20"/>
      <c r="F32" s="21"/>
      <c r="G32" s="21"/>
      <c r="H32" s="21"/>
      <c r="I32" s="21"/>
      <c r="J32" s="29">
        <f t="shared" si="2"/>
        <v>0</v>
      </c>
      <c r="K32" s="21"/>
      <c r="L32" s="21"/>
      <c r="M32" s="30">
        <f t="shared" si="1"/>
        <v>0</v>
      </c>
      <c r="N32" s="23"/>
    </row>
    <row r="33" spans="1:14" ht="19.5" hidden="1" customHeight="1" x14ac:dyDescent="0.25">
      <c r="A33" s="19">
        <v>16</v>
      </c>
      <c r="B33" s="20"/>
      <c r="C33" s="20"/>
      <c r="D33" s="20"/>
      <c r="E33" s="20"/>
      <c r="F33" s="21"/>
      <c r="G33" s="21"/>
      <c r="H33" s="21"/>
      <c r="I33" s="21"/>
      <c r="J33" s="29">
        <f t="shared" si="2"/>
        <v>0</v>
      </c>
      <c r="K33" s="21"/>
      <c r="L33" s="21"/>
      <c r="M33" s="30">
        <f t="shared" si="1"/>
        <v>0</v>
      </c>
      <c r="N33" s="23"/>
    </row>
    <row r="34" spans="1:14" ht="18" hidden="1" customHeight="1" x14ac:dyDescent="0.25">
      <c r="A34" s="19">
        <v>17</v>
      </c>
      <c r="B34" s="20"/>
      <c r="C34" s="20"/>
      <c r="D34" s="20"/>
      <c r="E34" s="20"/>
      <c r="F34" s="21"/>
      <c r="G34" s="21"/>
      <c r="H34" s="21"/>
      <c r="I34" s="21"/>
      <c r="J34" s="29">
        <f t="shared" si="2"/>
        <v>0</v>
      </c>
      <c r="K34" s="21"/>
      <c r="L34" s="21"/>
      <c r="M34" s="30">
        <f t="shared" si="1"/>
        <v>0</v>
      </c>
      <c r="N34" s="21"/>
    </row>
    <row r="35" spans="1:14" ht="18" hidden="1" customHeight="1" x14ac:dyDescent="0.25">
      <c r="A35" s="19">
        <v>18</v>
      </c>
      <c r="B35" s="20"/>
      <c r="C35" s="20"/>
      <c r="D35" s="20"/>
      <c r="E35" s="20"/>
      <c r="F35" s="21"/>
      <c r="G35" s="21"/>
      <c r="H35" s="21"/>
      <c r="I35" s="21"/>
      <c r="J35" s="29">
        <f t="shared" si="2"/>
        <v>0</v>
      </c>
      <c r="K35" s="21"/>
      <c r="L35" s="21"/>
      <c r="M35" s="30">
        <f t="shared" si="1"/>
        <v>0</v>
      </c>
      <c r="N35" s="21"/>
    </row>
    <row r="36" spans="1:14" hidden="1" x14ac:dyDescent="0.25">
      <c r="A36" s="19">
        <v>19</v>
      </c>
      <c r="B36" s="20"/>
      <c r="C36" s="20"/>
      <c r="D36" s="20"/>
      <c r="E36" s="20"/>
      <c r="F36" s="21"/>
      <c r="G36" s="21"/>
      <c r="H36" s="21"/>
      <c r="I36" s="21"/>
      <c r="J36" s="29">
        <f t="shared" si="2"/>
        <v>0</v>
      </c>
      <c r="K36" s="21"/>
      <c r="L36" s="21"/>
      <c r="M36" s="30">
        <f t="shared" si="1"/>
        <v>0</v>
      </c>
      <c r="N36" s="23"/>
    </row>
    <row r="37" spans="1:14" hidden="1" x14ac:dyDescent="0.25">
      <c r="A37" s="19">
        <v>20</v>
      </c>
      <c r="B37" s="20"/>
      <c r="C37" s="20"/>
      <c r="D37" s="20"/>
      <c r="E37" s="20"/>
      <c r="F37" s="21"/>
      <c r="G37" s="21"/>
      <c r="H37" s="21"/>
      <c r="I37" s="21"/>
      <c r="J37" s="29">
        <f t="shared" si="2"/>
        <v>0</v>
      </c>
      <c r="K37" s="21"/>
      <c r="L37" s="21"/>
      <c r="M37" s="30">
        <f t="shared" si="1"/>
        <v>0</v>
      </c>
      <c r="N37" s="23"/>
    </row>
    <row r="38" spans="1:14" ht="26.25" customHeight="1" x14ac:dyDescent="0.25">
      <c r="A38" s="283" t="s">
        <v>163</v>
      </c>
      <c r="B38" s="284"/>
      <c r="C38" s="284"/>
      <c r="D38" s="285"/>
      <c r="E38" s="20"/>
      <c r="F38" s="244">
        <f>SUM(F15:F37)</f>
        <v>45</v>
      </c>
      <c r="G38" s="244">
        <f>SUM(G15:G37)</f>
        <v>170</v>
      </c>
      <c r="H38" s="245"/>
      <c r="I38" s="245"/>
      <c r="J38" s="244">
        <f>SUM(J15:J37)</f>
        <v>158.30000000000001</v>
      </c>
      <c r="K38" s="244">
        <f>SUM(K15:K37)</f>
        <v>19.5</v>
      </c>
      <c r="L38" s="244">
        <f>SUM(L15:L37)</f>
        <v>0</v>
      </c>
      <c r="M38" s="244">
        <f>SUM(M15:M37)</f>
        <v>164.5</v>
      </c>
      <c r="N38" s="21"/>
    </row>
    <row r="39" spans="1:14" ht="20.25" customHeight="1" x14ac:dyDescent="0.25">
      <c r="K39" s="431" t="s">
        <v>613</v>
      </c>
      <c r="L39" s="431"/>
      <c r="M39" s="431"/>
      <c r="N39" s="431"/>
    </row>
    <row r="40" spans="1:14" x14ac:dyDescent="0.25">
      <c r="C40" s="28" t="s">
        <v>15</v>
      </c>
      <c r="H40" s="28" t="s">
        <v>168</v>
      </c>
      <c r="I40" s="28"/>
      <c r="M40" s="28" t="s">
        <v>169</v>
      </c>
    </row>
    <row r="45" spans="1:14" x14ac:dyDescent="0.25">
      <c r="B45" s="282" t="s">
        <v>448</v>
      </c>
      <c r="C45" s="282"/>
      <c r="D45" s="282"/>
      <c r="F45" s="281" t="s">
        <v>451</v>
      </c>
      <c r="G45" s="281"/>
      <c r="H45" s="281"/>
      <c r="I45" s="281"/>
      <c r="J45" s="281"/>
      <c r="L45" s="282" t="s">
        <v>452</v>
      </c>
      <c r="M45" s="282"/>
      <c r="N45" s="282"/>
    </row>
  </sheetData>
  <customSheetViews>
    <customSheetView guid="{12C9832D-49BD-45CC-A5E0-F64F753F5189}" scale="115" showPageBreaks="1" hiddenRows="1" topLeftCell="A13">
      <selection activeCell="O39" sqref="O39"/>
      <pageMargins left="0" right="0" top="0" bottom="0" header="0" footer="0"/>
      <pageSetup orientation="landscape" r:id="rId1"/>
    </customSheetView>
  </customSheetViews>
  <mergeCells count="22">
    <mergeCell ref="L45:N45"/>
    <mergeCell ref="N10:N13"/>
    <mergeCell ref="E10:E13"/>
    <mergeCell ref="H12:I12"/>
    <mergeCell ref="K11:K13"/>
    <mergeCell ref="F12:G12"/>
    <mergeCell ref="K39:N39"/>
    <mergeCell ref="B45:D45"/>
    <mergeCell ref="F45:J45"/>
    <mergeCell ref="D10:D13"/>
    <mergeCell ref="B10:B13"/>
    <mergeCell ref="C10:C13"/>
    <mergeCell ref="J12:J13"/>
    <mergeCell ref="A38:D38"/>
    <mergeCell ref="J2:N2"/>
    <mergeCell ref="J3:N3"/>
    <mergeCell ref="A5:N5"/>
    <mergeCell ref="A6:N6"/>
    <mergeCell ref="M11:M13"/>
    <mergeCell ref="A10:A13"/>
    <mergeCell ref="F11:J11"/>
    <mergeCell ref="L11:L13"/>
  </mergeCells>
  <phoneticPr fontId="5" type="noConversion"/>
  <pageMargins left="0" right="0" top="0" bottom="0" header="0" footer="0"/>
  <pageSetup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45"/>
  <sheetViews>
    <sheetView topLeftCell="B7" workbookViewId="0">
      <selection activeCell="P6" sqref="P6"/>
    </sheetView>
  </sheetViews>
  <sheetFormatPr defaultRowHeight="15.75" x14ac:dyDescent="0.25"/>
  <cols>
    <col min="1" max="1" width="4" style="26" customWidth="1"/>
    <col min="2" max="2" width="15.25" style="26" customWidth="1"/>
    <col min="3" max="3" width="4.875" style="26" customWidth="1"/>
    <col min="4" max="4" width="22" style="26" customWidth="1"/>
    <col min="5" max="5" width="12.25" style="26" customWidth="1"/>
    <col min="6" max="9" width="5.25" style="26" customWidth="1"/>
    <col min="10" max="10" width="8" style="26" customWidth="1"/>
    <col min="11" max="11" width="6" style="26" customWidth="1"/>
    <col min="12" max="12" width="8.375" style="26" customWidth="1"/>
    <col min="13" max="13" width="9" style="26" customWidth="1"/>
    <col min="14" max="14" width="9.87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26" t="s">
        <v>295</v>
      </c>
      <c r="E7" s="221" t="s">
        <v>296</v>
      </c>
      <c r="H7" s="33" t="s">
        <v>495</v>
      </c>
      <c r="I7" s="33" t="s">
        <v>244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2</v>
      </c>
      <c r="B15" s="20" t="s">
        <v>304</v>
      </c>
      <c r="C15" s="209">
        <v>9</v>
      </c>
      <c r="D15" s="19" t="s">
        <v>252</v>
      </c>
      <c r="E15" s="19" t="s">
        <v>239</v>
      </c>
      <c r="F15" s="242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42"/>
      <c r="L15" s="242"/>
      <c r="M15" s="244">
        <f t="shared" ref="M15:M33" si="0">ROUND(J15+K15+L15,1)</f>
        <v>60</v>
      </c>
      <c r="N15" s="21"/>
    </row>
    <row r="16" spans="1:14" ht="18" customHeight="1" x14ac:dyDescent="0.25">
      <c r="A16" s="19">
        <v>3</v>
      </c>
      <c r="B16" s="20" t="s">
        <v>304</v>
      </c>
      <c r="C16" s="209">
        <v>9</v>
      </c>
      <c r="D16" s="19" t="s">
        <v>252</v>
      </c>
      <c r="E16" s="19" t="s">
        <v>285</v>
      </c>
      <c r="F16" s="242"/>
      <c r="G16" s="242">
        <v>90</v>
      </c>
      <c r="H16" s="242"/>
      <c r="I16" s="242">
        <v>1</v>
      </c>
      <c r="J16" s="70">
        <f>ROUND(IF(F16&gt;0,F16*H16,"0")+IF(G16&gt;0,(G16/1.5)*I16,"0"),1)</f>
        <v>60</v>
      </c>
      <c r="K16" s="242"/>
      <c r="L16" s="242"/>
      <c r="M16" s="244">
        <f t="shared" si="0"/>
        <v>60</v>
      </c>
      <c r="N16" s="21"/>
    </row>
    <row r="17" spans="1:14" x14ac:dyDescent="0.25">
      <c r="A17" s="19">
        <v>4</v>
      </c>
      <c r="B17" s="20" t="s">
        <v>304</v>
      </c>
      <c r="C17" s="209">
        <v>9</v>
      </c>
      <c r="D17" s="19" t="s">
        <v>252</v>
      </c>
      <c r="E17" s="19" t="s">
        <v>245</v>
      </c>
      <c r="F17" s="242"/>
      <c r="G17" s="242">
        <v>90</v>
      </c>
      <c r="H17" s="242"/>
      <c r="I17" s="242">
        <v>1</v>
      </c>
      <c r="J17" s="70">
        <f>ROUND(IF(F17&gt;0,F17*H17,"0")+IF(G17&gt;0,(G17/1.5)*I17,"0"),1)</f>
        <v>60</v>
      </c>
      <c r="K17" s="242"/>
      <c r="L17" s="242"/>
      <c r="M17" s="244">
        <f t="shared" si="0"/>
        <v>60</v>
      </c>
      <c r="N17" s="23"/>
    </row>
    <row r="18" spans="1:14" ht="19.5" customHeight="1" x14ac:dyDescent="0.25">
      <c r="A18" s="19">
        <v>5</v>
      </c>
      <c r="B18" s="20"/>
      <c r="C18" s="209"/>
      <c r="D18" s="183" t="s">
        <v>334</v>
      </c>
      <c r="E18" s="183"/>
      <c r="F18" s="183"/>
      <c r="G18" s="183"/>
      <c r="H18" s="183"/>
      <c r="I18" s="183"/>
      <c r="J18" s="70">
        <f t="shared" ref="J18:J33" si="1">ROUND(IF(F18&gt;0,F18*H18,"0")+IF(G18&gt;0,(G18/1.5)*I18,"0"),1)</f>
        <v>0</v>
      </c>
      <c r="K18" s="242">
        <f>25%*145</f>
        <v>36.25</v>
      </c>
      <c r="L18" s="242"/>
      <c r="M18" s="244">
        <f t="shared" si="0"/>
        <v>36.299999999999997</v>
      </c>
      <c r="N18" s="23"/>
    </row>
    <row r="19" spans="1:14" ht="18" customHeight="1" x14ac:dyDescent="0.25">
      <c r="A19" s="19">
        <v>6</v>
      </c>
      <c r="B19" s="20"/>
      <c r="C19" s="209"/>
      <c r="D19" s="183" t="s">
        <v>548</v>
      </c>
      <c r="E19" s="183"/>
      <c r="F19" s="183">
        <v>20</v>
      </c>
      <c r="G19" s="183"/>
      <c r="H19" s="183">
        <v>1</v>
      </c>
      <c r="I19" s="183"/>
      <c r="J19" s="70">
        <f t="shared" si="1"/>
        <v>20</v>
      </c>
      <c r="K19" s="242"/>
      <c r="L19" s="242"/>
      <c r="M19" s="244">
        <f t="shared" si="0"/>
        <v>20</v>
      </c>
      <c r="N19" s="21"/>
    </row>
    <row r="20" spans="1:14" ht="18" customHeight="1" x14ac:dyDescent="0.25">
      <c r="A20" s="19">
        <v>7</v>
      </c>
      <c r="B20" s="20"/>
      <c r="C20" s="209"/>
      <c r="D20" s="20"/>
      <c r="E20" s="20"/>
      <c r="F20" s="21"/>
      <c r="G20" s="21"/>
      <c r="H20" s="21"/>
      <c r="I20" s="21"/>
      <c r="J20" s="70">
        <f t="shared" si="1"/>
        <v>0</v>
      </c>
      <c r="K20" s="21"/>
      <c r="L20" s="21"/>
      <c r="M20" s="244">
        <f t="shared" si="0"/>
        <v>0</v>
      </c>
      <c r="N20" s="21"/>
    </row>
    <row r="21" spans="1:14" hidden="1" x14ac:dyDescent="0.25">
      <c r="A21" s="19">
        <v>8</v>
      </c>
      <c r="B21" s="20"/>
      <c r="C21" s="209"/>
      <c r="D21" s="20"/>
      <c r="E21" s="20"/>
      <c r="F21" s="21"/>
      <c r="G21" s="21"/>
      <c r="H21" s="21"/>
      <c r="I21" s="21"/>
      <c r="J21" s="29">
        <f t="shared" si="1"/>
        <v>0</v>
      </c>
      <c r="K21" s="21"/>
      <c r="L21" s="21"/>
      <c r="M21" s="30">
        <f t="shared" si="0"/>
        <v>0</v>
      </c>
      <c r="N21" s="23"/>
    </row>
    <row r="22" spans="1:14" ht="19.5" hidden="1" customHeight="1" x14ac:dyDescent="0.25">
      <c r="A22" s="19">
        <v>9</v>
      </c>
      <c r="B22" s="20"/>
      <c r="C22" s="209"/>
      <c r="D22" s="20"/>
      <c r="E22" s="20"/>
      <c r="F22" s="21"/>
      <c r="G22" s="21"/>
      <c r="H22" s="21"/>
      <c r="I22" s="21"/>
      <c r="J22" s="29">
        <f t="shared" si="1"/>
        <v>0</v>
      </c>
      <c r="K22" s="21"/>
      <c r="L22" s="21"/>
      <c r="M22" s="30">
        <f t="shared" si="0"/>
        <v>0</v>
      </c>
      <c r="N22" s="23"/>
    </row>
    <row r="23" spans="1:14" hidden="1" x14ac:dyDescent="0.25">
      <c r="A23" s="19">
        <v>10</v>
      </c>
      <c r="B23" s="20"/>
      <c r="C23" s="209"/>
      <c r="D23" s="20"/>
      <c r="E23" s="20"/>
      <c r="F23" s="21"/>
      <c r="G23" s="21"/>
      <c r="H23" s="21"/>
      <c r="I23" s="21"/>
      <c r="J23" s="29">
        <f t="shared" si="1"/>
        <v>0</v>
      </c>
      <c r="K23" s="21"/>
      <c r="L23" s="21"/>
      <c r="M23" s="30">
        <f t="shared" si="0"/>
        <v>0</v>
      </c>
      <c r="N23" s="23"/>
    </row>
    <row r="24" spans="1:14" ht="19.5" hidden="1" customHeight="1" x14ac:dyDescent="0.25">
      <c r="A24" s="19">
        <v>11</v>
      </c>
      <c r="B24" s="20"/>
      <c r="C24" s="209"/>
      <c r="D24" s="20"/>
      <c r="E24" s="20"/>
      <c r="F24" s="21"/>
      <c r="G24" s="21"/>
      <c r="H24" s="21"/>
      <c r="I24" s="21"/>
      <c r="J24" s="29">
        <f t="shared" si="1"/>
        <v>0</v>
      </c>
      <c r="K24" s="21"/>
      <c r="L24" s="21"/>
      <c r="M24" s="30">
        <f t="shared" si="0"/>
        <v>0</v>
      </c>
      <c r="N24" s="23"/>
    </row>
    <row r="25" spans="1:14" ht="18" hidden="1" customHeight="1" x14ac:dyDescent="0.25">
      <c r="A25" s="19">
        <v>12</v>
      </c>
      <c r="B25" s="20"/>
      <c r="C25" s="209"/>
      <c r="D25" s="20"/>
      <c r="E25" s="20"/>
      <c r="F25" s="21"/>
      <c r="G25" s="21"/>
      <c r="H25" s="21"/>
      <c r="I25" s="21"/>
      <c r="J25" s="29">
        <f t="shared" si="1"/>
        <v>0</v>
      </c>
      <c r="K25" s="21"/>
      <c r="L25" s="21"/>
      <c r="M25" s="30">
        <f t="shared" si="0"/>
        <v>0</v>
      </c>
      <c r="N25" s="21"/>
    </row>
    <row r="26" spans="1:14" ht="18" hidden="1" customHeight="1" x14ac:dyDescent="0.25">
      <c r="A26" s="19">
        <v>13</v>
      </c>
      <c r="B26" s="20"/>
      <c r="C26" s="209"/>
      <c r="D26" s="20"/>
      <c r="E26" s="20"/>
      <c r="F26" s="21"/>
      <c r="G26" s="21"/>
      <c r="H26" s="21"/>
      <c r="I26" s="21"/>
      <c r="J26" s="29">
        <f t="shared" si="1"/>
        <v>0</v>
      </c>
      <c r="K26" s="21"/>
      <c r="L26" s="21"/>
      <c r="M26" s="30">
        <f t="shared" si="0"/>
        <v>0</v>
      </c>
      <c r="N26" s="21"/>
    </row>
    <row r="27" spans="1:14" hidden="1" x14ac:dyDescent="0.25">
      <c r="A27" s="19">
        <v>14</v>
      </c>
      <c r="B27" s="20"/>
      <c r="C27" s="209"/>
      <c r="D27" s="20"/>
      <c r="E27" s="20"/>
      <c r="F27" s="21"/>
      <c r="G27" s="21"/>
      <c r="H27" s="21"/>
      <c r="I27" s="21"/>
      <c r="J27" s="29">
        <f t="shared" si="1"/>
        <v>0</v>
      </c>
      <c r="K27" s="21"/>
      <c r="L27" s="21"/>
      <c r="M27" s="30">
        <f t="shared" si="0"/>
        <v>0</v>
      </c>
      <c r="N27" s="23"/>
    </row>
    <row r="28" spans="1:14" ht="19.5" hidden="1" customHeight="1" x14ac:dyDescent="0.25">
      <c r="A28" s="19">
        <v>15</v>
      </c>
      <c r="B28" s="20"/>
      <c r="C28" s="209"/>
      <c r="D28" s="20"/>
      <c r="E28" s="20"/>
      <c r="F28" s="21"/>
      <c r="G28" s="21"/>
      <c r="H28" s="21"/>
      <c r="I28" s="21"/>
      <c r="J28" s="29">
        <f t="shared" si="1"/>
        <v>0</v>
      </c>
      <c r="K28" s="21"/>
      <c r="L28" s="21"/>
      <c r="M28" s="30">
        <f t="shared" si="0"/>
        <v>0</v>
      </c>
      <c r="N28" s="23"/>
    </row>
    <row r="29" spans="1:14" ht="19.5" hidden="1" customHeight="1" x14ac:dyDescent="0.25">
      <c r="A29" s="19">
        <v>16</v>
      </c>
      <c r="B29" s="20"/>
      <c r="C29" s="20"/>
      <c r="D29" s="20"/>
      <c r="E29" s="20"/>
      <c r="F29" s="21"/>
      <c r="G29" s="21"/>
      <c r="H29" s="21"/>
      <c r="I29" s="21"/>
      <c r="J29" s="29">
        <f t="shared" si="1"/>
        <v>0</v>
      </c>
      <c r="K29" s="21"/>
      <c r="L29" s="21"/>
      <c r="M29" s="30">
        <f t="shared" si="0"/>
        <v>0</v>
      </c>
      <c r="N29" s="23"/>
    </row>
    <row r="30" spans="1:14" ht="18" hidden="1" customHeight="1" x14ac:dyDescent="0.25">
      <c r="A30" s="19">
        <v>17</v>
      </c>
      <c r="B30" s="20"/>
      <c r="C30" s="20"/>
      <c r="D30" s="20"/>
      <c r="E30" s="20"/>
      <c r="F30" s="21"/>
      <c r="G30" s="21"/>
      <c r="H30" s="21"/>
      <c r="I30" s="21"/>
      <c r="J30" s="29">
        <f t="shared" si="1"/>
        <v>0</v>
      </c>
      <c r="K30" s="21"/>
      <c r="L30" s="21"/>
      <c r="M30" s="30">
        <f t="shared" si="0"/>
        <v>0</v>
      </c>
      <c r="N30" s="21"/>
    </row>
    <row r="31" spans="1:14" ht="18" hidden="1" customHeight="1" x14ac:dyDescent="0.25">
      <c r="A31" s="19">
        <v>18</v>
      </c>
      <c r="B31" s="20"/>
      <c r="C31" s="20"/>
      <c r="D31" s="20"/>
      <c r="E31" s="20"/>
      <c r="F31" s="21"/>
      <c r="G31" s="21"/>
      <c r="H31" s="21"/>
      <c r="I31" s="21"/>
      <c r="J31" s="29">
        <f t="shared" si="1"/>
        <v>0</v>
      </c>
      <c r="K31" s="21"/>
      <c r="L31" s="21"/>
      <c r="M31" s="30">
        <f t="shared" si="0"/>
        <v>0</v>
      </c>
      <c r="N31" s="21"/>
    </row>
    <row r="32" spans="1:14" hidden="1" x14ac:dyDescent="0.25">
      <c r="A32" s="19">
        <v>19</v>
      </c>
      <c r="B32" s="20"/>
      <c r="C32" s="20"/>
      <c r="D32" s="20"/>
      <c r="E32" s="20"/>
      <c r="F32" s="21"/>
      <c r="G32" s="21"/>
      <c r="H32" s="21"/>
      <c r="I32" s="21"/>
      <c r="J32" s="29">
        <f t="shared" si="1"/>
        <v>0</v>
      </c>
      <c r="K32" s="21"/>
      <c r="L32" s="21"/>
      <c r="M32" s="30">
        <f t="shared" si="0"/>
        <v>0</v>
      </c>
      <c r="N32" s="23"/>
    </row>
    <row r="33" spans="1:14" hidden="1" x14ac:dyDescent="0.25">
      <c r="A33" s="19">
        <v>20</v>
      </c>
      <c r="B33" s="20"/>
      <c r="C33" s="20"/>
      <c r="D33" s="20"/>
      <c r="E33" s="20"/>
      <c r="F33" s="21"/>
      <c r="G33" s="21"/>
      <c r="H33" s="21"/>
      <c r="I33" s="21"/>
      <c r="J33" s="29">
        <f t="shared" si="1"/>
        <v>0</v>
      </c>
      <c r="K33" s="21"/>
      <c r="L33" s="21"/>
      <c r="M33" s="30">
        <f t="shared" si="0"/>
        <v>0</v>
      </c>
      <c r="N33" s="23"/>
    </row>
    <row r="34" spans="1:14" ht="21" customHeight="1" x14ac:dyDescent="0.25">
      <c r="A34" s="283" t="s">
        <v>163</v>
      </c>
      <c r="B34" s="284"/>
      <c r="C34" s="284"/>
      <c r="D34" s="285"/>
      <c r="E34" s="20"/>
      <c r="F34" s="244">
        <f>SUM(F15:F33)</f>
        <v>20</v>
      </c>
      <c r="G34" s="244">
        <f>SUM(G15:G33)</f>
        <v>270</v>
      </c>
      <c r="H34" s="245"/>
      <c r="I34" s="245"/>
      <c r="J34" s="244">
        <f>SUM(J15:J33)</f>
        <v>200</v>
      </c>
      <c r="K34" s="244">
        <f>SUM(K15:K33)</f>
        <v>36.25</v>
      </c>
      <c r="L34" s="244">
        <f>SUM(L15:L33)</f>
        <v>0</v>
      </c>
      <c r="M34" s="244">
        <f>SUM(M15:M33)</f>
        <v>236.3</v>
      </c>
      <c r="N34" s="21"/>
    </row>
    <row r="35" spans="1:14" s="24" customFormat="1" ht="21.75" hidden="1" customHeight="1" x14ac:dyDescent="0.25">
      <c r="B35" s="25"/>
    </row>
    <row r="36" spans="1:14" s="24" customFormat="1" ht="15" hidden="1" x14ac:dyDescent="0.25"/>
    <row r="37" spans="1:14" s="24" customFormat="1" ht="15" hidden="1" x14ac:dyDescent="0.25">
      <c r="B37" s="25"/>
    </row>
    <row r="38" spans="1:14" ht="28.5" customHeight="1" x14ac:dyDescent="0.25">
      <c r="M38" s="27" t="s">
        <v>167</v>
      </c>
    </row>
    <row r="39" spans="1:14" ht="17.25" customHeight="1" x14ac:dyDescent="0.25">
      <c r="C39" s="28" t="s">
        <v>15</v>
      </c>
      <c r="H39" s="28" t="s">
        <v>168</v>
      </c>
      <c r="I39" s="28"/>
      <c r="L39" s="273" t="s">
        <v>169</v>
      </c>
      <c r="M39" s="273"/>
      <c r="N39" s="273"/>
    </row>
    <row r="45" spans="1:14" x14ac:dyDescent="0.25">
      <c r="B45" s="282" t="s">
        <v>448</v>
      </c>
      <c r="C45" s="282"/>
      <c r="D45" s="282"/>
      <c r="F45" s="281" t="s">
        <v>429</v>
      </c>
      <c r="G45" s="281"/>
      <c r="H45" s="281"/>
      <c r="I45" s="281"/>
      <c r="J45" s="281"/>
      <c r="L45" s="281" t="s">
        <v>456</v>
      </c>
      <c r="M45" s="281"/>
      <c r="N45" s="281"/>
    </row>
  </sheetData>
  <customSheetViews>
    <customSheetView guid="{12C9832D-49BD-45CC-A5E0-F64F753F5189}" showPageBreaks="1" topLeftCell="B10">
      <selection activeCell="K18" sqref="K18"/>
      <pageMargins left="0.7" right="0.7" top="0.75" bottom="0.75" header="0.3" footer="0.3"/>
    </customSheetView>
  </customSheetViews>
  <mergeCells count="22">
    <mergeCell ref="A34:D34"/>
    <mergeCell ref="C10:C13"/>
    <mergeCell ref="L45:N45"/>
    <mergeCell ref="L39:N39"/>
    <mergeCell ref="F12:G12"/>
    <mergeCell ref="N10:N13"/>
    <mergeCell ref="E10:E13"/>
    <mergeCell ref="H12:I12"/>
    <mergeCell ref="J12:J13"/>
    <mergeCell ref="F11:J11"/>
    <mergeCell ref="B45:D45"/>
    <mergeCell ref="F45:J45"/>
    <mergeCell ref="K11:K13"/>
    <mergeCell ref="L11:L13"/>
    <mergeCell ref="B10:B13"/>
    <mergeCell ref="J2:N2"/>
    <mergeCell ref="J3:N3"/>
    <mergeCell ref="A5:N5"/>
    <mergeCell ref="A6:N6"/>
    <mergeCell ref="M11:M13"/>
    <mergeCell ref="D10:D13"/>
    <mergeCell ref="A10:A13"/>
  </mergeCells>
  <phoneticPr fontId="5" type="noConversion"/>
  <pageMargins left="0.7" right="0.7" top="0.31" bottom="0.37" header="0.2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42"/>
  <sheetViews>
    <sheetView topLeftCell="A8" workbookViewId="0">
      <selection activeCell="L17" sqref="L17"/>
    </sheetView>
  </sheetViews>
  <sheetFormatPr defaultRowHeight="15.75" x14ac:dyDescent="0.25"/>
  <cols>
    <col min="1" max="1" width="3" style="26" customWidth="1"/>
    <col min="2" max="2" width="12.5" style="26" customWidth="1"/>
    <col min="3" max="3" width="6.625" style="26" customWidth="1"/>
    <col min="4" max="4" width="21.625" style="26" customWidth="1"/>
    <col min="5" max="5" width="11.375" style="26" customWidth="1"/>
    <col min="6" max="6" width="5.375" style="26" customWidth="1"/>
    <col min="7" max="7" width="5.25" style="26" customWidth="1"/>
    <col min="8" max="8" width="3.875" style="26" customWidth="1"/>
    <col min="9" max="9" width="3.125" style="26" customWidth="1"/>
    <col min="10" max="10" width="6.75" style="26" customWidth="1"/>
    <col min="11" max="11" width="5.875" style="26" customWidth="1"/>
    <col min="12" max="12" width="6.25" style="26" customWidth="1"/>
    <col min="13" max="13" width="5.25" style="26" customWidth="1"/>
    <col min="14" max="14" width="27.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348</v>
      </c>
      <c r="E7" s="217" t="s">
        <v>296</v>
      </c>
      <c r="H7" s="33" t="s">
        <v>495</v>
      </c>
      <c r="I7" s="33" t="s">
        <v>256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2.2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395</v>
      </c>
      <c r="C15" s="19">
        <v>15</v>
      </c>
      <c r="D15" s="20" t="s">
        <v>248</v>
      </c>
      <c r="E15" s="19" t="s">
        <v>280</v>
      </c>
      <c r="F15" s="242">
        <v>75</v>
      </c>
      <c r="G15" s="242"/>
      <c r="H15" s="242">
        <v>1</v>
      </c>
      <c r="I15" s="242"/>
      <c r="J15" s="70">
        <f>ROUND(IF(F15&gt;0,F15*H15,"0")+IF(G15&gt;0,(G15/1.5)*I15,"0"),1)</f>
        <v>75</v>
      </c>
      <c r="K15" s="242"/>
      <c r="L15" s="242"/>
      <c r="M15" s="244">
        <f t="shared" ref="M15:M31" si="0">ROUND(J15+K15+L15,1)</f>
        <v>75</v>
      </c>
      <c r="N15" s="21"/>
    </row>
    <row r="16" spans="1:14" ht="18" customHeight="1" x14ac:dyDescent="0.25">
      <c r="A16" s="19">
        <v>2</v>
      </c>
      <c r="B16" s="20" t="s">
        <v>395</v>
      </c>
      <c r="C16" s="209">
        <v>15</v>
      </c>
      <c r="D16" s="20" t="s">
        <v>249</v>
      </c>
      <c r="E16" s="19" t="s">
        <v>280</v>
      </c>
      <c r="F16" s="242">
        <v>28</v>
      </c>
      <c r="G16" s="242"/>
      <c r="H16" s="242">
        <v>1</v>
      </c>
      <c r="I16" s="242"/>
      <c r="J16" s="70">
        <f>ROUND(IF(F16&gt;0,F16*H16,"0")+IF(G16&gt;0,(G16/1.5)*I16,"0"),1)</f>
        <v>28</v>
      </c>
      <c r="K16" s="242"/>
      <c r="L16" s="242">
        <v>2</v>
      </c>
      <c r="M16" s="244">
        <f t="shared" si="0"/>
        <v>30</v>
      </c>
      <c r="N16" s="21" t="s">
        <v>416</v>
      </c>
    </row>
    <row r="17" spans="1:14" ht="18" customHeight="1" x14ac:dyDescent="0.25">
      <c r="A17" s="19">
        <v>3</v>
      </c>
      <c r="B17" s="20" t="s">
        <v>395</v>
      </c>
      <c r="C17" s="209">
        <v>15</v>
      </c>
      <c r="D17" s="20" t="s">
        <v>440</v>
      </c>
      <c r="E17" s="19" t="s">
        <v>514</v>
      </c>
      <c r="F17" s="242"/>
      <c r="G17" s="242">
        <v>27</v>
      </c>
      <c r="H17" s="242"/>
      <c r="I17" s="242">
        <v>1</v>
      </c>
      <c r="J17" s="70">
        <f>ROUND(IF(F17&gt;0,F17*H17,"0")+IF(G17&gt;0,(G17/1.5)*I17,"0"),1)</f>
        <v>18</v>
      </c>
      <c r="K17" s="242"/>
      <c r="L17" s="242">
        <v>2</v>
      </c>
      <c r="M17" s="244">
        <f t="shared" si="0"/>
        <v>20</v>
      </c>
      <c r="N17" s="21" t="s">
        <v>417</v>
      </c>
    </row>
    <row r="18" spans="1:14" x14ac:dyDescent="0.25">
      <c r="A18" s="19">
        <v>4</v>
      </c>
      <c r="B18" s="20" t="s">
        <v>395</v>
      </c>
      <c r="C18" s="209">
        <v>15</v>
      </c>
      <c r="D18" s="20" t="s">
        <v>431</v>
      </c>
      <c r="E18" s="19" t="s">
        <v>514</v>
      </c>
      <c r="F18" s="242"/>
      <c r="G18" s="242">
        <v>90</v>
      </c>
      <c r="H18" s="242"/>
      <c r="I18" s="242">
        <v>1</v>
      </c>
      <c r="J18" s="70">
        <f>ROUND(IF(F18&gt;0,F18*H18,"0")+IF(G18&gt;0,(G18/1.5)*I18,"0"),1)</f>
        <v>60</v>
      </c>
      <c r="K18" s="242"/>
      <c r="L18" s="242"/>
      <c r="M18" s="244">
        <f t="shared" si="0"/>
        <v>60</v>
      </c>
      <c r="N18" s="23"/>
    </row>
    <row r="19" spans="1:14" ht="18" customHeight="1" x14ac:dyDescent="0.25">
      <c r="A19" s="19">
        <v>5</v>
      </c>
      <c r="B19" s="20" t="s">
        <v>395</v>
      </c>
      <c r="C19" s="209">
        <v>15</v>
      </c>
      <c r="D19" s="20" t="s">
        <v>431</v>
      </c>
      <c r="E19" s="19" t="s">
        <v>515</v>
      </c>
      <c r="F19" s="242"/>
      <c r="G19" s="242">
        <v>90</v>
      </c>
      <c r="H19" s="242"/>
      <c r="I19" s="242">
        <v>1</v>
      </c>
      <c r="J19" s="70">
        <f>ROUND(IF(F19&gt;0,F19*H19,"0")+IF(G19&gt;0,(G19/1.5)*I19,"0"),1)</f>
        <v>60</v>
      </c>
      <c r="K19" s="242"/>
      <c r="L19" s="242"/>
      <c r="M19" s="244">
        <f t="shared" si="0"/>
        <v>60</v>
      </c>
      <c r="N19" s="23"/>
    </row>
    <row r="20" spans="1:14" ht="16.5" customHeight="1" x14ac:dyDescent="0.25">
      <c r="A20" s="19">
        <v>6</v>
      </c>
      <c r="B20" s="20" t="s">
        <v>418</v>
      </c>
      <c r="C20" s="209">
        <v>12</v>
      </c>
      <c r="D20" s="20" t="s">
        <v>454</v>
      </c>
      <c r="E20" s="19" t="s">
        <v>257</v>
      </c>
      <c r="F20" s="242"/>
      <c r="G20" s="242">
        <v>60</v>
      </c>
      <c r="H20" s="242"/>
      <c r="I20" s="242">
        <v>1</v>
      </c>
      <c r="J20" s="70">
        <f t="shared" ref="J20:J31" si="1">ROUND(IF(F20&gt;0,F20*H20,"0")+IF(G20&gt;0,(G20/1.5)*I20,"0"),1)</f>
        <v>40</v>
      </c>
      <c r="K20" s="242"/>
      <c r="L20" s="242"/>
      <c r="M20" s="244">
        <f t="shared" si="0"/>
        <v>40</v>
      </c>
      <c r="N20" s="21"/>
    </row>
    <row r="21" spans="1:14" ht="17.25" customHeight="1" x14ac:dyDescent="0.25">
      <c r="A21" s="19">
        <v>7</v>
      </c>
      <c r="B21" s="20" t="s">
        <v>418</v>
      </c>
      <c r="C21" s="209">
        <v>12</v>
      </c>
      <c r="D21" s="20" t="s">
        <v>455</v>
      </c>
      <c r="E21" s="19" t="s">
        <v>257</v>
      </c>
      <c r="F21" s="242">
        <v>30</v>
      </c>
      <c r="G21" s="242"/>
      <c r="H21" s="242">
        <v>1</v>
      </c>
      <c r="I21" s="242"/>
      <c r="J21" s="70">
        <f t="shared" si="1"/>
        <v>30</v>
      </c>
      <c r="K21" s="242"/>
      <c r="L21" s="242"/>
      <c r="M21" s="244">
        <f t="shared" si="0"/>
        <v>30</v>
      </c>
      <c r="N21" s="21"/>
    </row>
    <row r="22" spans="1:14" ht="16.5" customHeight="1" x14ac:dyDescent="0.25">
      <c r="A22" s="19">
        <v>8</v>
      </c>
      <c r="B22" s="20" t="s">
        <v>419</v>
      </c>
      <c r="C22" s="19">
        <v>15</v>
      </c>
      <c r="D22" s="20" t="s">
        <v>499</v>
      </c>
      <c r="E22" s="19" t="s">
        <v>290</v>
      </c>
      <c r="F22" s="242">
        <v>30</v>
      </c>
      <c r="G22" s="242"/>
      <c r="H22" s="242">
        <v>1.3</v>
      </c>
      <c r="I22" s="242"/>
      <c r="J22" s="70">
        <f>ROUND(IF(F22&gt;0,F22*H22,"0")+IF(G22&gt;0,(G22/1.5)*I22,"0"),1)</f>
        <v>39</v>
      </c>
      <c r="K22" s="242"/>
      <c r="L22" s="242"/>
      <c r="M22" s="244">
        <f t="shared" si="0"/>
        <v>39</v>
      </c>
      <c r="N22" s="21"/>
    </row>
    <row r="23" spans="1:14" ht="18" customHeight="1" x14ac:dyDescent="0.25">
      <c r="A23" s="19">
        <v>9</v>
      </c>
      <c r="B23" s="20"/>
      <c r="C23" s="209"/>
      <c r="D23" s="20" t="s">
        <v>334</v>
      </c>
      <c r="E23" s="20"/>
      <c r="F23" s="242"/>
      <c r="G23" s="242"/>
      <c r="H23" s="242"/>
      <c r="I23" s="242"/>
      <c r="J23" s="70"/>
      <c r="K23" s="242">
        <f>25%*145</f>
        <v>36.25</v>
      </c>
      <c r="L23" s="242"/>
      <c r="M23" s="244">
        <f t="shared" si="0"/>
        <v>36.299999999999997</v>
      </c>
      <c r="N23" s="23"/>
    </row>
    <row r="24" spans="1:14" ht="18" hidden="1" customHeight="1" x14ac:dyDescent="0.25">
      <c r="A24" s="19">
        <v>12</v>
      </c>
      <c r="B24" s="20"/>
      <c r="C24" s="209"/>
      <c r="D24" s="20"/>
      <c r="E24" s="253"/>
      <c r="F24" s="242"/>
      <c r="G24" s="242"/>
      <c r="H24" s="242"/>
      <c r="I24" s="242"/>
      <c r="J24" s="70">
        <f t="shared" si="1"/>
        <v>0</v>
      </c>
      <c r="K24" s="242"/>
      <c r="L24" s="242"/>
      <c r="M24" s="244">
        <f t="shared" si="0"/>
        <v>0</v>
      </c>
      <c r="N24" s="21"/>
    </row>
    <row r="25" spans="1:14" ht="18" hidden="1" customHeight="1" x14ac:dyDescent="0.25">
      <c r="A25" s="19">
        <v>13</v>
      </c>
      <c r="B25" s="20"/>
      <c r="C25" s="209"/>
      <c r="D25" s="20"/>
      <c r="E25" s="253"/>
      <c r="F25" s="242"/>
      <c r="G25" s="242"/>
      <c r="H25" s="242"/>
      <c r="I25" s="242"/>
      <c r="J25" s="70">
        <f t="shared" si="1"/>
        <v>0</v>
      </c>
      <c r="K25" s="242"/>
      <c r="L25" s="242"/>
      <c r="M25" s="244">
        <f t="shared" si="0"/>
        <v>0</v>
      </c>
      <c r="N25" s="21"/>
    </row>
    <row r="26" spans="1:14" ht="15.75" hidden="1" customHeight="1" x14ac:dyDescent="0.25">
      <c r="A26" s="19">
        <v>14</v>
      </c>
      <c r="B26" s="20"/>
      <c r="C26" s="209"/>
      <c r="D26" s="20"/>
      <c r="E26" s="253"/>
      <c r="F26" s="242"/>
      <c r="G26" s="242"/>
      <c r="H26" s="242"/>
      <c r="I26" s="242"/>
      <c r="J26" s="70">
        <f t="shared" si="1"/>
        <v>0</v>
      </c>
      <c r="K26" s="242"/>
      <c r="L26" s="242"/>
      <c r="M26" s="244">
        <f t="shared" si="0"/>
        <v>0</v>
      </c>
      <c r="N26" s="23"/>
    </row>
    <row r="27" spans="1:14" ht="19.5" hidden="1" customHeight="1" x14ac:dyDescent="0.25">
      <c r="A27" s="19">
        <v>15</v>
      </c>
      <c r="B27" s="20"/>
      <c r="C27" s="209"/>
      <c r="D27" s="20"/>
      <c r="E27" s="253"/>
      <c r="F27" s="242"/>
      <c r="G27" s="242"/>
      <c r="H27" s="242"/>
      <c r="I27" s="242"/>
      <c r="J27" s="70">
        <f t="shared" si="1"/>
        <v>0</v>
      </c>
      <c r="K27" s="242"/>
      <c r="L27" s="242"/>
      <c r="M27" s="244">
        <f t="shared" si="0"/>
        <v>0</v>
      </c>
      <c r="N27" s="23"/>
    </row>
    <row r="28" spans="1:14" ht="19.5" hidden="1" customHeight="1" x14ac:dyDescent="0.25">
      <c r="A28" s="19">
        <v>16</v>
      </c>
      <c r="B28" s="20"/>
      <c r="C28" s="20"/>
      <c r="D28" s="20"/>
      <c r="E28" s="253"/>
      <c r="F28" s="242"/>
      <c r="G28" s="242"/>
      <c r="H28" s="242"/>
      <c r="I28" s="242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4" ht="18" hidden="1" customHeight="1" x14ac:dyDescent="0.25">
      <c r="A29" s="19">
        <v>17</v>
      </c>
      <c r="B29" s="20"/>
      <c r="C29" s="20"/>
      <c r="D29" s="20"/>
      <c r="E29" s="253"/>
      <c r="F29" s="242"/>
      <c r="G29" s="242"/>
      <c r="H29" s="242"/>
      <c r="I29" s="242"/>
      <c r="J29" s="70">
        <f t="shared" si="1"/>
        <v>0</v>
      </c>
      <c r="K29" s="242"/>
      <c r="L29" s="242"/>
      <c r="M29" s="244">
        <f t="shared" si="0"/>
        <v>0</v>
      </c>
      <c r="N29" s="21"/>
    </row>
    <row r="30" spans="1:14" ht="18" hidden="1" customHeight="1" x14ac:dyDescent="0.25">
      <c r="A30" s="19">
        <v>18</v>
      </c>
      <c r="B30" s="20"/>
      <c r="C30" s="20"/>
      <c r="D30" s="20"/>
      <c r="E30" s="253"/>
      <c r="F30" s="242"/>
      <c r="G30" s="242"/>
      <c r="H30" s="242"/>
      <c r="I30" s="242"/>
      <c r="J30" s="70">
        <f t="shared" si="1"/>
        <v>0</v>
      </c>
      <c r="K30" s="242"/>
      <c r="L30" s="242"/>
      <c r="M30" s="244">
        <f t="shared" si="0"/>
        <v>0</v>
      </c>
      <c r="N30" s="21"/>
    </row>
    <row r="31" spans="1:14" ht="15.75" hidden="1" customHeight="1" x14ac:dyDescent="0.25">
      <c r="A31" s="19">
        <v>19</v>
      </c>
      <c r="B31" s="20"/>
      <c r="C31" s="20"/>
      <c r="D31" s="20"/>
      <c r="E31" s="253"/>
      <c r="F31" s="242"/>
      <c r="G31" s="242"/>
      <c r="H31" s="242"/>
      <c r="I31" s="242"/>
      <c r="J31" s="70">
        <f t="shared" si="1"/>
        <v>0</v>
      </c>
      <c r="K31" s="242"/>
      <c r="L31" s="242"/>
      <c r="M31" s="244">
        <f t="shared" si="0"/>
        <v>0</v>
      </c>
      <c r="N31" s="23"/>
    </row>
    <row r="32" spans="1:14" ht="19.5" customHeight="1" x14ac:dyDescent="0.25">
      <c r="A32" s="283" t="s">
        <v>163</v>
      </c>
      <c r="B32" s="284"/>
      <c r="C32" s="284"/>
      <c r="D32" s="285"/>
      <c r="E32" s="254"/>
      <c r="F32" s="244">
        <f>SUM(F15:F31)</f>
        <v>163</v>
      </c>
      <c r="G32" s="244">
        <f>SUM(G15:G31)</f>
        <v>267</v>
      </c>
      <c r="H32" s="245"/>
      <c r="I32" s="245"/>
      <c r="J32" s="244">
        <f>SUM(J15:J31)</f>
        <v>350</v>
      </c>
      <c r="K32" s="244">
        <f>SUM(K15:K31)</f>
        <v>36.25</v>
      </c>
      <c r="L32" s="244">
        <f>SUM(L15:L31)</f>
        <v>4</v>
      </c>
      <c r="M32" s="244">
        <f>SUM(M15:M31)</f>
        <v>390.3</v>
      </c>
      <c r="N32" s="21"/>
    </row>
    <row r="33" spans="2:14" s="24" customFormat="1" ht="21.75" hidden="1" customHeight="1" x14ac:dyDescent="0.25">
      <c r="B33" s="25" t="s">
        <v>164</v>
      </c>
      <c r="C33" s="24" t="s">
        <v>165</v>
      </c>
    </row>
    <row r="34" spans="2:14" s="24" customFormat="1" ht="15" hidden="1" x14ac:dyDescent="0.25">
      <c r="C34" s="24" t="s">
        <v>227</v>
      </c>
    </row>
    <row r="35" spans="2:14" s="24" customFormat="1" ht="15" hidden="1" x14ac:dyDescent="0.25">
      <c r="B35" s="25"/>
      <c r="C35" s="24" t="s">
        <v>166</v>
      </c>
    </row>
    <row r="36" spans="2:14" x14ac:dyDescent="0.25">
      <c r="M36" s="27" t="s">
        <v>167</v>
      </c>
    </row>
    <row r="37" spans="2:14" x14ac:dyDescent="0.25">
      <c r="C37" s="28" t="s">
        <v>15</v>
      </c>
      <c r="H37" s="28" t="s">
        <v>168</v>
      </c>
      <c r="I37" s="28"/>
      <c r="M37" s="28" t="s">
        <v>169</v>
      </c>
    </row>
    <row r="42" spans="2:14" x14ac:dyDescent="0.25">
      <c r="B42" s="282" t="s">
        <v>448</v>
      </c>
      <c r="C42" s="282"/>
      <c r="D42" s="282"/>
      <c r="F42" s="281" t="s">
        <v>429</v>
      </c>
      <c r="G42" s="281"/>
      <c r="H42" s="281"/>
      <c r="I42" s="281"/>
      <c r="J42" s="281"/>
      <c r="L42" s="282" t="s">
        <v>456</v>
      </c>
      <c r="M42" s="282"/>
      <c r="N42" s="282"/>
    </row>
  </sheetData>
  <customSheetViews>
    <customSheetView guid="{12C9832D-49BD-45CC-A5E0-F64F753F5189}" showPageBreaks="1" hiddenRows="1" topLeftCell="A32">
      <selection activeCell="R18" sqref="R18"/>
      <pageMargins left="0" right="0" top="0" bottom="0" header="0" footer="0"/>
      <pageSetup orientation="landscape" r:id="rId1"/>
    </customSheetView>
  </customSheetViews>
  <mergeCells count="21">
    <mergeCell ref="L42:N42"/>
    <mergeCell ref="N10:N13"/>
    <mergeCell ref="E10:E13"/>
    <mergeCell ref="H12:I12"/>
    <mergeCell ref="K11:K13"/>
    <mergeCell ref="F12:G12"/>
    <mergeCell ref="B42:D42"/>
    <mergeCell ref="F42:J42"/>
    <mergeCell ref="D10:D13"/>
    <mergeCell ref="B10:B13"/>
    <mergeCell ref="C10:C13"/>
    <mergeCell ref="J12:J13"/>
    <mergeCell ref="A32:D32"/>
    <mergeCell ref="J2:N2"/>
    <mergeCell ref="J3:N3"/>
    <mergeCell ref="A5:N5"/>
    <mergeCell ref="A6:N6"/>
    <mergeCell ref="M11:M13"/>
    <mergeCell ref="A10:A13"/>
    <mergeCell ref="F11:J11"/>
    <mergeCell ref="L11:L13"/>
  </mergeCells>
  <phoneticPr fontId="5" type="noConversion"/>
  <pageMargins left="0" right="0" top="0" bottom="0" header="0" footer="0"/>
  <pageSetup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45"/>
  <sheetViews>
    <sheetView topLeftCell="A4" workbookViewId="0">
      <selection activeCell="K17" sqref="K17"/>
    </sheetView>
  </sheetViews>
  <sheetFormatPr defaultRowHeight="15.75" x14ac:dyDescent="0.25"/>
  <cols>
    <col min="1" max="1" width="4" style="26" customWidth="1"/>
    <col min="2" max="2" width="11.5" style="26" customWidth="1"/>
    <col min="3" max="3" width="8.25" style="26" customWidth="1"/>
    <col min="4" max="4" width="28.125" style="26" customWidth="1"/>
    <col min="5" max="5" width="11.5" style="26" customWidth="1"/>
    <col min="6" max="9" width="5.25" style="26" customWidth="1"/>
    <col min="10" max="10" width="8" style="26" customWidth="1"/>
    <col min="11" max="11" width="6" style="26" customWidth="1"/>
    <col min="12" max="12" width="9.25" style="26" customWidth="1"/>
    <col min="13" max="13" width="7.25" style="26" customWidth="1"/>
    <col min="14" max="14" width="13.87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26" t="s">
        <v>345</v>
      </c>
      <c r="E7" s="221" t="s">
        <v>294</v>
      </c>
      <c r="H7" s="33" t="s">
        <v>495</v>
      </c>
      <c r="I7" s="33" t="s">
        <v>554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2.2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4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531</v>
      </c>
      <c r="C15" s="19">
        <v>15</v>
      </c>
      <c r="D15" s="20" t="s">
        <v>291</v>
      </c>
      <c r="E15" s="19" t="s">
        <v>254</v>
      </c>
      <c r="F15" s="242">
        <v>30</v>
      </c>
      <c r="G15" s="242"/>
      <c r="H15" s="242">
        <v>1</v>
      </c>
      <c r="I15" s="242"/>
      <c r="J15" s="70">
        <f t="shared" ref="J15:J20" si="0">ROUND(IF(F15&gt;0,F15*H15,"0")+IF(G15&gt;0,(G15/1.5)*I15,"0"),1)</f>
        <v>30</v>
      </c>
      <c r="K15" s="242"/>
      <c r="L15" s="242"/>
      <c r="M15" s="244">
        <f t="shared" ref="M15:M34" si="1">ROUND(J15+K15+L15,1)</f>
        <v>30</v>
      </c>
      <c r="N15" s="21"/>
    </row>
    <row r="16" spans="1:14" ht="18" customHeight="1" x14ac:dyDescent="0.25">
      <c r="A16" s="19">
        <v>2</v>
      </c>
      <c r="B16" s="20" t="s">
        <v>531</v>
      </c>
      <c r="C16" s="209">
        <v>15</v>
      </c>
      <c r="D16" s="20" t="s">
        <v>292</v>
      </c>
      <c r="E16" s="19" t="s">
        <v>254</v>
      </c>
      <c r="F16" s="242">
        <v>30</v>
      </c>
      <c r="G16" s="242"/>
      <c r="H16" s="242">
        <v>1</v>
      </c>
      <c r="I16" s="242"/>
      <c r="J16" s="70">
        <f t="shared" si="0"/>
        <v>30</v>
      </c>
      <c r="K16" s="242"/>
      <c r="L16" s="242"/>
      <c r="M16" s="244">
        <f t="shared" si="1"/>
        <v>30</v>
      </c>
      <c r="N16" s="21"/>
    </row>
    <row r="17" spans="1:14" ht="18" customHeight="1" x14ac:dyDescent="0.25">
      <c r="A17" s="19">
        <v>3</v>
      </c>
      <c r="B17" s="20"/>
      <c r="C17" s="209"/>
      <c r="D17" s="20" t="s">
        <v>333</v>
      </c>
      <c r="E17" s="19"/>
      <c r="F17" s="242"/>
      <c r="G17" s="242"/>
      <c r="H17" s="242"/>
      <c r="I17" s="242"/>
      <c r="J17" s="70">
        <f t="shared" si="0"/>
        <v>0</v>
      </c>
      <c r="K17" s="242">
        <f>30%*155</f>
        <v>46.5</v>
      </c>
      <c r="L17" s="242"/>
      <c r="M17" s="244">
        <f t="shared" si="1"/>
        <v>46.5</v>
      </c>
      <c r="N17" s="21"/>
    </row>
    <row r="18" spans="1:14" x14ac:dyDescent="0.25">
      <c r="A18" s="19">
        <v>4</v>
      </c>
      <c r="B18" s="20"/>
      <c r="C18" s="209"/>
      <c r="D18" s="20"/>
      <c r="E18" s="19"/>
      <c r="F18" s="242"/>
      <c r="G18" s="242"/>
      <c r="H18" s="242"/>
      <c r="I18" s="242"/>
      <c r="J18" s="70">
        <f t="shared" si="0"/>
        <v>0</v>
      </c>
      <c r="K18" s="242"/>
      <c r="L18" s="242"/>
      <c r="M18" s="244">
        <f t="shared" si="1"/>
        <v>0</v>
      </c>
      <c r="N18" s="23"/>
    </row>
    <row r="19" spans="1:14" ht="19.5" customHeight="1" x14ac:dyDescent="0.25">
      <c r="A19" s="19">
        <v>5</v>
      </c>
      <c r="B19" s="20"/>
      <c r="C19" s="19"/>
      <c r="D19" s="185"/>
      <c r="E19" s="19"/>
      <c r="F19" s="242"/>
      <c r="G19" s="242"/>
      <c r="H19" s="242"/>
      <c r="I19" s="242"/>
      <c r="J19" s="70">
        <f t="shared" si="0"/>
        <v>0</v>
      </c>
      <c r="K19" s="242"/>
      <c r="L19" s="242"/>
      <c r="M19" s="244">
        <f t="shared" si="1"/>
        <v>0</v>
      </c>
      <c r="N19" s="23"/>
    </row>
    <row r="20" spans="1:14" ht="18" hidden="1" customHeight="1" x14ac:dyDescent="0.25">
      <c r="A20" s="19">
        <v>6</v>
      </c>
      <c r="B20" s="20"/>
      <c r="C20" s="209"/>
      <c r="D20" s="185"/>
      <c r="E20" s="183"/>
      <c r="F20" s="242"/>
      <c r="G20" s="242"/>
      <c r="H20" s="242"/>
      <c r="I20" s="242"/>
      <c r="J20" s="70">
        <f t="shared" si="0"/>
        <v>0</v>
      </c>
      <c r="K20" s="242"/>
      <c r="L20" s="242"/>
      <c r="M20" s="244">
        <f t="shared" si="1"/>
        <v>0</v>
      </c>
      <c r="N20" s="21"/>
    </row>
    <row r="21" spans="1:14" ht="18" hidden="1" customHeight="1" x14ac:dyDescent="0.25">
      <c r="A21" s="19">
        <v>7</v>
      </c>
      <c r="B21" s="20"/>
      <c r="C21" s="209"/>
      <c r="D21" s="185"/>
      <c r="E21" s="183"/>
      <c r="F21" s="242"/>
      <c r="G21" s="242"/>
      <c r="H21" s="242"/>
      <c r="I21" s="242"/>
      <c r="J21" s="70">
        <f t="shared" ref="J21:J34" si="2">ROUND(IF(F21&gt;0,F21*H21,"0")+IF(G21&gt;0,(G21/1.5)*I21,"0"),1)</f>
        <v>0</v>
      </c>
      <c r="K21" s="242"/>
      <c r="L21" s="242"/>
      <c r="M21" s="244">
        <f t="shared" si="1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 t="shared" si="2"/>
        <v>0</v>
      </c>
      <c r="K22" s="242"/>
      <c r="L22" s="242"/>
      <c r="M22" s="244">
        <f t="shared" si="1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2"/>
        <v>0</v>
      </c>
      <c r="K23" s="242"/>
      <c r="L23" s="242"/>
      <c r="M23" s="244">
        <f t="shared" si="1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2"/>
        <v>0</v>
      </c>
      <c r="K24" s="242"/>
      <c r="L24" s="242"/>
      <c r="M24" s="244">
        <f t="shared" si="1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2"/>
        <v>0</v>
      </c>
      <c r="K25" s="242"/>
      <c r="L25" s="242"/>
      <c r="M25" s="244">
        <f t="shared" si="1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1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1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1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1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1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1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1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1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60</v>
      </c>
      <c r="G35" s="244">
        <f>SUM(G15:G34)</f>
        <v>0</v>
      </c>
      <c r="H35" s="245"/>
      <c r="I35" s="245"/>
      <c r="J35" s="244">
        <f>SUM(J15:J34)</f>
        <v>60</v>
      </c>
      <c r="K35" s="244">
        <f>SUM(K15:K34)</f>
        <v>46.5</v>
      </c>
      <c r="L35" s="244">
        <f>SUM(L15:L34)</f>
        <v>0</v>
      </c>
      <c r="M35" s="244">
        <f>SUM(M15:M34)</f>
        <v>106.5</v>
      </c>
      <c r="N35" s="21"/>
    </row>
    <row r="36" spans="1:14" s="24" customFormat="1" ht="21.75" hidden="1" customHeight="1" x14ac:dyDescent="0.25">
      <c r="B36" s="25"/>
    </row>
    <row r="37" spans="1:14" s="24" customFormat="1" ht="15" hidden="1" x14ac:dyDescent="0.25"/>
    <row r="38" spans="1:14" s="24" customFormat="1" ht="15" hidden="1" x14ac:dyDescent="0.25">
      <c r="B38" s="25"/>
    </row>
    <row r="39" spans="1:14" ht="21.75" customHeight="1" x14ac:dyDescent="0.25">
      <c r="M39" s="27" t="s">
        <v>167</v>
      </c>
    </row>
    <row r="40" spans="1:14" x14ac:dyDescent="0.25">
      <c r="C40" s="28" t="s">
        <v>15</v>
      </c>
      <c r="H40" s="28" t="s">
        <v>168</v>
      </c>
      <c r="I40" s="28"/>
      <c r="M40" s="28" t="s">
        <v>169</v>
      </c>
    </row>
    <row r="45" spans="1:14" x14ac:dyDescent="0.25">
      <c r="B45" s="282" t="s">
        <v>448</v>
      </c>
      <c r="C45" s="282"/>
      <c r="D45" s="282"/>
      <c r="F45" s="281" t="s">
        <v>459</v>
      </c>
      <c r="G45" s="281"/>
      <c r="H45" s="281"/>
      <c r="I45" s="281"/>
      <c r="J45" s="281"/>
      <c r="L45" s="282" t="s">
        <v>428</v>
      </c>
      <c r="M45" s="282"/>
      <c r="N45" s="282"/>
    </row>
  </sheetData>
  <customSheetViews>
    <customSheetView guid="{12C9832D-49BD-45CC-A5E0-F64F753F5189}" showPageBreaks="1" topLeftCell="A9">
      <selection activeCell="D16" sqref="D16"/>
      <pageMargins left="0.7" right="0.7" top="0.75" bottom="0.75" header="0.3" footer="0.3"/>
    </customSheetView>
  </customSheetViews>
  <mergeCells count="21">
    <mergeCell ref="B45:D45"/>
    <mergeCell ref="F45:J45"/>
    <mergeCell ref="L45:N45"/>
    <mergeCell ref="A35:D35"/>
    <mergeCell ref="F11:J11"/>
    <mergeCell ref="E10:E13"/>
    <mergeCell ref="L11:L13"/>
    <mergeCell ref="H12:I12"/>
    <mergeCell ref="D10:D13"/>
    <mergeCell ref="K11:K13"/>
    <mergeCell ref="F12:G12"/>
    <mergeCell ref="B10:B13"/>
    <mergeCell ref="C10:C13"/>
    <mergeCell ref="N10:N13"/>
    <mergeCell ref="J12:J13"/>
    <mergeCell ref="J2:N2"/>
    <mergeCell ref="J3:N3"/>
    <mergeCell ref="A5:N5"/>
    <mergeCell ref="A6:N6"/>
    <mergeCell ref="M11:M13"/>
    <mergeCell ref="A10:A13"/>
  </mergeCells>
  <phoneticPr fontId="5" type="noConversion"/>
  <pageMargins left="0.24" right="0.16" top="0.32" bottom="0.26" header="0.3" footer="0.2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44"/>
  <sheetViews>
    <sheetView topLeftCell="A10" workbookViewId="0">
      <selection activeCell="M19" sqref="M19"/>
    </sheetView>
  </sheetViews>
  <sheetFormatPr defaultRowHeight="15.75" x14ac:dyDescent="0.25"/>
  <cols>
    <col min="1" max="1" width="4" style="26" customWidth="1"/>
    <col min="2" max="2" width="12.5" style="26" customWidth="1"/>
    <col min="3" max="3" width="5.25" style="26" customWidth="1"/>
    <col min="4" max="4" width="18.5" style="26" customWidth="1"/>
    <col min="5" max="5" width="12.625" style="26" customWidth="1"/>
    <col min="6" max="6" width="5.5" style="26" customWidth="1"/>
    <col min="7" max="7" width="4.875" style="26" customWidth="1"/>
    <col min="8" max="8" width="4.25" style="26" customWidth="1"/>
    <col min="9" max="9" width="3.375" style="26" customWidth="1"/>
    <col min="10" max="10" width="6.5" style="26" customWidth="1"/>
    <col min="11" max="11" width="5.75" style="26" customWidth="1"/>
    <col min="12" max="12" width="6.625" style="26" customWidth="1"/>
    <col min="13" max="13" width="5.75" style="26" customWidth="1"/>
    <col min="14" max="14" width="28.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293</v>
      </c>
      <c r="E7" s="246" t="s">
        <v>294</v>
      </c>
      <c r="H7" s="33" t="s">
        <v>170</v>
      </c>
      <c r="I7" s="33" t="s">
        <v>268</v>
      </c>
      <c r="L7" s="33" t="s">
        <v>171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5.2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s="220" customFormat="1" ht="17.25" customHeight="1" x14ac:dyDescent="0.25">
      <c r="A15" s="209">
        <v>1</v>
      </c>
      <c r="B15" s="218" t="s">
        <v>506</v>
      </c>
      <c r="C15" s="209">
        <v>10</v>
      </c>
      <c r="D15" s="218" t="s">
        <v>440</v>
      </c>
      <c r="E15" s="209" t="s">
        <v>500</v>
      </c>
      <c r="F15" s="242"/>
      <c r="G15" s="242">
        <v>27</v>
      </c>
      <c r="H15" s="242"/>
      <c r="I15" s="242">
        <v>1</v>
      </c>
      <c r="J15" s="70">
        <f t="shared" ref="J15:J22" si="0">ROUND(IF(F15&gt;0,F15*H15,"0")+IF(G15&gt;0,(G15/1.5)*I15,"0"),1)</f>
        <v>18</v>
      </c>
      <c r="K15" s="242"/>
      <c r="L15" s="242">
        <v>2</v>
      </c>
      <c r="M15" s="244">
        <f t="shared" ref="M15:M34" si="1">ROUND(J15+K15+L15,1)</f>
        <v>20</v>
      </c>
      <c r="N15" s="219" t="s">
        <v>412</v>
      </c>
    </row>
    <row r="16" spans="1:14" ht="16.5" customHeight="1" x14ac:dyDescent="0.25">
      <c r="A16" s="209">
        <v>2</v>
      </c>
      <c r="B16" s="20" t="s">
        <v>395</v>
      </c>
      <c r="C16" s="209">
        <v>15</v>
      </c>
      <c r="D16" s="20" t="s">
        <v>410</v>
      </c>
      <c r="E16" s="19" t="s">
        <v>260</v>
      </c>
      <c r="F16" s="242">
        <v>28</v>
      </c>
      <c r="G16" s="242"/>
      <c r="H16" s="242">
        <v>1</v>
      </c>
      <c r="I16" s="242"/>
      <c r="J16" s="70">
        <f t="shared" si="0"/>
        <v>28</v>
      </c>
      <c r="K16" s="242"/>
      <c r="L16" s="242">
        <v>2</v>
      </c>
      <c r="M16" s="244">
        <f t="shared" si="1"/>
        <v>30</v>
      </c>
      <c r="N16" s="21" t="s">
        <v>413</v>
      </c>
    </row>
    <row r="17" spans="1:14" ht="18" customHeight="1" x14ac:dyDescent="0.25">
      <c r="A17" s="209">
        <v>3</v>
      </c>
      <c r="B17" s="20" t="s">
        <v>395</v>
      </c>
      <c r="C17" s="209">
        <v>15</v>
      </c>
      <c r="D17" s="20" t="s">
        <v>410</v>
      </c>
      <c r="E17" s="19" t="s">
        <v>264</v>
      </c>
      <c r="F17" s="242">
        <v>28</v>
      </c>
      <c r="G17" s="242"/>
      <c r="H17" s="242">
        <v>1</v>
      </c>
      <c r="I17" s="242"/>
      <c r="J17" s="70">
        <f t="shared" si="0"/>
        <v>28</v>
      </c>
      <c r="K17" s="242"/>
      <c r="L17" s="242">
        <v>2</v>
      </c>
      <c r="M17" s="244">
        <f t="shared" si="1"/>
        <v>30</v>
      </c>
      <c r="N17" s="21" t="s">
        <v>413</v>
      </c>
    </row>
    <row r="18" spans="1:14" x14ac:dyDescent="0.25">
      <c r="A18" s="209">
        <v>4</v>
      </c>
      <c r="B18" s="20" t="s">
        <v>395</v>
      </c>
      <c r="C18" s="209">
        <v>15</v>
      </c>
      <c r="D18" s="20" t="s">
        <v>410</v>
      </c>
      <c r="E18" s="19" t="s">
        <v>254</v>
      </c>
      <c r="F18" s="242">
        <v>30</v>
      </c>
      <c r="G18" s="242"/>
      <c r="H18" s="242">
        <v>1</v>
      </c>
      <c r="I18" s="242"/>
      <c r="J18" s="70">
        <f t="shared" si="0"/>
        <v>30</v>
      </c>
      <c r="K18" s="242"/>
      <c r="L18" s="242"/>
      <c r="M18" s="244">
        <f t="shared" si="1"/>
        <v>30</v>
      </c>
      <c r="N18" s="23"/>
    </row>
    <row r="19" spans="1:14" ht="17.25" customHeight="1" x14ac:dyDescent="0.25">
      <c r="A19" s="209">
        <v>5</v>
      </c>
      <c r="B19" s="20" t="s">
        <v>395</v>
      </c>
      <c r="C19" s="19">
        <v>15</v>
      </c>
      <c r="D19" s="20" t="s">
        <v>499</v>
      </c>
      <c r="E19" s="19" t="s">
        <v>254</v>
      </c>
      <c r="F19" s="242">
        <v>30</v>
      </c>
      <c r="G19" s="242"/>
      <c r="H19" s="242">
        <v>1</v>
      </c>
      <c r="I19" s="242"/>
      <c r="J19" s="70">
        <f t="shared" si="0"/>
        <v>30</v>
      </c>
      <c r="K19" s="242"/>
      <c r="L19" s="242"/>
      <c r="M19" s="244">
        <f t="shared" si="1"/>
        <v>30</v>
      </c>
      <c r="N19" s="23"/>
    </row>
    <row r="20" spans="1:14" s="220" customFormat="1" ht="18" customHeight="1" x14ac:dyDescent="0.25">
      <c r="A20" s="209">
        <v>6</v>
      </c>
      <c r="B20" s="218" t="s">
        <v>415</v>
      </c>
      <c r="C20" s="209">
        <v>14</v>
      </c>
      <c r="D20" s="20" t="s">
        <v>499</v>
      </c>
      <c r="E20" s="164" t="s">
        <v>572</v>
      </c>
      <c r="F20" s="242">
        <v>30</v>
      </c>
      <c r="G20" s="242"/>
      <c r="H20" s="242">
        <v>1.3</v>
      </c>
      <c r="I20" s="242"/>
      <c r="J20" s="70">
        <f>ROUND(IF(F20&gt;0,F20*H20,"0")+IF(G20&gt;0,(G20/1.5)*I20,"0"),1)</f>
        <v>39</v>
      </c>
      <c r="K20" s="242"/>
      <c r="L20" s="242"/>
      <c r="M20" s="244">
        <f>ROUND(J20+K20+L20,1)</f>
        <v>39</v>
      </c>
      <c r="N20" s="219"/>
    </row>
    <row r="21" spans="1:14" s="220" customFormat="1" ht="18" customHeight="1" x14ac:dyDescent="0.25">
      <c r="A21" s="209">
        <v>7</v>
      </c>
      <c r="B21" s="218" t="s">
        <v>415</v>
      </c>
      <c r="C21" s="209">
        <v>14</v>
      </c>
      <c r="D21" s="20" t="s">
        <v>499</v>
      </c>
      <c r="E21" s="164" t="s">
        <v>377</v>
      </c>
      <c r="F21" s="242">
        <v>28</v>
      </c>
      <c r="G21" s="242"/>
      <c r="H21" s="242">
        <v>1.3</v>
      </c>
      <c r="I21" s="242"/>
      <c r="J21" s="70">
        <f>ROUND(IF(F21&gt;0,F21*H21,"0")+IF(G21&gt;0,(G21/1.5)*I21,"0"),1)</f>
        <v>36.4</v>
      </c>
      <c r="K21" s="242"/>
      <c r="L21" s="242">
        <v>2</v>
      </c>
      <c r="M21" s="244">
        <f t="shared" si="1"/>
        <v>38.4</v>
      </c>
      <c r="N21" s="219" t="s">
        <v>569</v>
      </c>
    </row>
    <row r="22" spans="1:14" ht="16.5" customHeight="1" x14ac:dyDescent="0.25">
      <c r="A22" s="209">
        <v>8</v>
      </c>
      <c r="B22" s="20" t="s">
        <v>397</v>
      </c>
      <c r="C22" s="209">
        <v>15</v>
      </c>
      <c r="D22" s="20" t="s">
        <v>499</v>
      </c>
      <c r="E22" s="183" t="s">
        <v>288</v>
      </c>
      <c r="F22" s="242">
        <v>30</v>
      </c>
      <c r="G22" s="242"/>
      <c r="H22" s="242">
        <v>1.3</v>
      </c>
      <c r="I22" s="242"/>
      <c r="J22" s="70">
        <f t="shared" si="0"/>
        <v>39</v>
      </c>
      <c r="K22" s="242"/>
      <c r="L22" s="242"/>
      <c r="M22" s="244">
        <f t="shared" si="1"/>
        <v>39</v>
      </c>
      <c r="N22" s="21"/>
    </row>
    <row r="23" spans="1:14" ht="16.5" customHeight="1" x14ac:dyDescent="0.25">
      <c r="A23" s="209">
        <v>9</v>
      </c>
      <c r="B23" s="20" t="s">
        <v>397</v>
      </c>
      <c r="C23" s="209">
        <v>15</v>
      </c>
      <c r="D23" s="20" t="s">
        <v>499</v>
      </c>
      <c r="E23" s="183" t="s">
        <v>289</v>
      </c>
      <c r="F23" s="242">
        <v>28</v>
      </c>
      <c r="G23" s="242"/>
      <c r="H23" s="242">
        <v>1.3</v>
      </c>
      <c r="I23" s="242"/>
      <c r="J23" s="70">
        <f t="shared" ref="J23:J34" si="2">ROUND(IF(F23&gt;0,F23*H23,"0")+IF(G23&gt;0,(G23/1.5)*I23,"0"),1)</f>
        <v>36.4</v>
      </c>
      <c r="K23" s="242"/>
      <c r="L23" s="242">
        <v>2</v>
      </c>
      <c r="M23" s="244">
        <f t="shared" si="1"/>
        <v>38.4</v>
      </c>
      <c r="N23" s="21" t="s">
        <v>411</v>
      </c>
    </row>
    <row r="24" spans="1:14" ht="16.5" customHeight="1" x14ac:dyDescent="0.25">
      <c r="A24" s="209">
        <v>10</v>
      </c>
      <c r="B24" s="20" t="s">
        <v>505</v>
      </c>
      <c r="C24" s="209">
        <v>6</v>
      </c>
      <c r="D24" s="215" t="s">
        <v>520</v>
      </c>
      <c r="E24" s="32" t="s">
        <v>521</v>
      </c>
      <c r="F24" s="242"/>
      <c r="G24" s="242">
        <v>30</v>
      </c>
      <c r="H24" s="242"/>
      <c r="I24" s="242">
        <v>1.2</v>
      </c>
      <c r="J24" s="70">
        <f t="shared" si="2"/>
        <v>24</v>
      </c>
      <c r="K24" s="242"/>
      <c r="L24" s="242"/>
      <c r="M24" s="244">
        <f t="shared" si="1"/>
        <v>24</v>
      </c>
      <c r="N24" s="23"/>
    </row>
    <row r="25" spans="1:14" ht="15.75" customHeight="1" x14ac:dyDescent="0.25">
      <c r="A25" s="209">
        <v>11</v>
      </c>
      <c r="B25" s="20"/>
      <c r="C25" s="209"/>
      <c r="D25" s="20" t="s">
        <v>333</v>
      </c>
      <c r="E25" s="20"/>
      <c r="F25" s="242"/>
      <c r="G25" s="242"/>
      <c r="H25" s="242"/>
      <c r="I25" s="242"/>
      <c r="J25" s="70">
        <f t="shared" si="2"/>
        <v>0</v>
      </c>
      <c r="K25" s="242">
        <f>30%*155</f>
        <v>46.5</v>
      </c>
      <c r="L25" s="242"/>
      <c r="M25" s="244">
        <f t="shared" si="1"/>
        <v>46.5</v>
      </c>
      <c r="N25" s="23"/>
    </row>
    <row r="26" spans="1:14" ht="18" hidden="1" customHeight="1" x14ac:dyDescent="0.25">
      <c r="A26" s="20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1"/>
        <v>0</v>
      </c>
      <c r="N26" s="21"/>
    </row>
    <row r="27" spans="1:14" ht="18" hidden="1" customHeight="1" x14ac:dyDescent="0.25">
      <c r="A27" s="20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1"/>
        <v>0</v>
      </c>
      <c r="N27" s="21"/>
    </row>
    <row r="28" spans="1:14" hidden="1" x14ac:dyDescent="0.25">
      <c r="A28" s="20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1"/>
        <v>0</v>
      </c>
      <c r="N28" s="23"/>
    </row>
    <row r="29" spans="1:14" ht="19.5" hidden="1" customHeight="1" x14ac:dyDescent="0.25">
      <c r="A29" s="20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1"/>
        <v>0</v>
      </c>
      <c r="N29" s="23"/>
    </row>
    <row r="30" spans="1:14" ht="19.5" hidden="1" customHeight="1" x14ac:dyDescent="0.25">
      <c r="A30" s="20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1"/>
        <v>0</v>
      </c>
      <c r="N30" s="23"/>
    </row>
    <row r="31" spans="1:14" ht="18" hidden="1" customHeight="1" x14ac:dyDescent="0.25">
      <c r="A31" s="20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1"/>
        <v>0</v>
      </c>
      <c r="N31" s="21"/>
    </row>
    <row r="32" spans="1:14" ht="18" hidden="1" customHeight="1" x14ac:dyDescent="0.25">
      <c r="A32" s="20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1"/>
        <v>0</v>
      </c>
      <c r="N32" s="21"/>
    </row>
    <row r="33" spans="1:14" hidden="1" x14ac:dyDescent="0.25">
      <c r="A33" s="20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1"/>
        <v>0</v>
      </c>
      <c r="N33" s="23"/>
    </row>
    <row r="34" spans="1:14" hidden="1" x14ac:dyDescent="0.25">
      <c r="A34" s="20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1"/>
        <v>0</v>
      </c>
      <c r="N34" s="23"/>
    </row>
    <row r="35" spans="1:14" ht="18.75" customHeight="1" x14ac:dyDescent="0.25">
      <c r="A35" s="283" t="s">
        <v>163</v>
      </c>
      <c r="B35" s="284"/>
      <c r="C35" s="284"/>
      <c r="D35" s="285"/>
      <c r="E35" s="20"/>
      <c r="F35" s="244">
        <f>SUM(F15:F34)</f>
        <v>232</v>
      </c>
      <c r="G35" s="244">
        <f>SUM(G15:G34)</f>
        <v>57</v>
      </c>
      <c r="H35" s="245"/>
      <c r="I35" s="245"/>
      <c r="J35" s="244">
        <f>SUM(J15:J34)</f>
        <v>308.8</v>
      </c>
      <c r="K35" s="244">
        <f>SUM(K15:K34)</f>
        <v>46.5</v>
      </c>
      <c r="L35" s="244">
        <f>SUM(L15:L34)</f>
        <v>10</v>
      </c>
      <c r="M35" s="244">
        <f>SUM(M15:M34)</f>
        <v>365.29999999999995</v>
      </c>
      <c r="N35" s="21"/>
    </row>
    <row r="36" spans="1:14" s="24" customFormat="1" ht="21.75" hidden="1" customHeight="1" x14ac:dyDescent="0.25">
      <c r="B36" s="25" t="s">
        <v>164</v>
      </c>
      <c r="C36" s="24" t="s">
        <v>165</v>
      </c>
    </row>
    <row r="37" spans="1:14" s="24" customFormat="1" ht="15" hidden="1" x14ac:dyDescent="0.25">
      <c r="C37" s="24" t="s">
        <v>227</v>
      </c>
    </row>
    <row r="38" spans="1:14" s="24" customFormat="1" ht="15" hidden="1" x14ac:dyDescent="0.25">
      <c r="B38" s="25"/>
      <c r="C38" s="24" t="s">
        <v>166</v>
      </c>
    </row>
    <row r="39" spans="1:14" x14ac:dyDescent="0.25">
      <c r="M39" s="27" t="s">
        <v>167</v>
      </c>
    </row>
    <row r="40" spans="1:14" x14ac:dyDescent="0.25">
      <c r="C40" s="28" t="s">
        <v>15</v>
      </c>
      <c r="H40" s="28" t="s">
        <v>168</v>
      </c>
      <c r="I40" s="28"/>
      <c r="M40" s="28" t="s">
        <v>169</v>
      </c>
    </row>
    <row r="44" spans="1:14" x14ac:dyDescent="0.25">
      <c r="B44" s="282" t="s">
        <v>448</v>
      </c>
      <c r="C44" s="282"/>
      <c r="D44" s="282"/>
      <c r="F44" s="281" t="s">
        <v>459</v>
      </c>
      <c r="G44" s="281"/>
      <c r="H44" s="281"/>
      <c r="I44" s="281"/>
      <c r="J44" s="281"/>
      <c r="L44" s="282" t="s">
        <v>428</v>
      </c>
      <c r="M44" s="282"/>
      <c r="N44" s="282"/>
    </row>
  </sheetData>
  <customSheetViews>
    <customSheetView guid="{12C9832D-49BD-45CC-A5E0-F64F753F5189}" showPageBreaks="1" hiddenRows="1" topLeftCell="A13">
      <selection activeCell="B23" sqref="B23"/>
      <pageMargins left="0.22" right="0.17" top="0.21" bottom="0.22" header="0.17" footer="0.18"/>
      <pageSetup orientation="landscape" r:id="rId1"/>
    </customSheetView>
  </customSheetViews>
  <mergeCells count="21">
    <mergeCell ref="L44:N44"/>
    <mergeCell ref="N10:N13"/>
    <mergeCell ref="E10:E13"/>
    <mergeCell ref="H12:I12"/>
    <mergeCell ref="K11:K13"/>
    <mergeCell ref="F12:G12"/>
    <mergeCell ref="B44:D44"/>
    <mergeCell ref="F44:J44"/>
    <mergeCell ref="D10:D13"/>
    <mergeCell ref="B10:B13"/>
    <mergeCell ref="C10:C13"/>
    <mergeCell ref="J12:J13"/>
    <mergeCell ref="A35:D35"/>
    <mergeCell ref="J2:N2"/>
    <mergeCell ref="J3:N3"/>
    <mergeCell ref="A5:N5"/>
    <mergeCell ref="A6:N6"/>
    <mergeCell ref="M11:M13"/>
    <mergeCell ref="A10:A13"/>
    <mergeCell ref="F11:J11"/>
    <mergeCell ref="L11:L13"/>
  </mergeCells>
  <phoneticPr fontId="5" type="noConversion"/>
  <pageMargins left="0.22" right="0.17" top="0.21" bottom="0.22" header="0.17" footer="0.18"/>
  <pageSetup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Q45"/>
  <sheetViews>
    <sheetView topLeftCell="A4" zoomScaleNormal="100" workbookViewId="0">
      <selection activeCell="P20" sqref="P20"/>
    </sheetView>
  </sheetViews>
  <sheetFormatPr defaultRowHeight="15.75" x14ac:dyDescent="0.25"/>
  <cols>
    <col min="1" max="1" width="4" style="26" customWidth="1"/>
    <col min="2" max="2" width="15.5" style="26" customWidth="1"/>
    <col min="3" max="3" width="6.125" style="26" customWidth="1"/>
    <col min="4" max="4" width="15.5" style="26" customWidth="1"/>
    <col min="5" max="5" width="11.875" style="26" customWidth="1"/>
    <col min="6" max="6" width="3.75" style="26" customWidth="1"/>
    <col min="7" max="9" width="5.25" style="26" customWidth="1"/>
    <col min="10" max="10" width="6.375" style="26" customWidth="1"/>
    <col min="11" max="11" width="6.25" style="26" customWidth="1"/>
    <col min="12" max="12" width="6.625" style="26" customWidth="1"/>
    <col min="13" max="13" width="7.875" style="26" customWidth="1"/>
    <col min="14" max="14" width="24.875" style="26" customWidth="1"/>
    <col min="15" max="16384" width="9" style="26"/>
  </cols>
  <sheetData>
    <row r="1" spans="1:14" ht="14.25" customHeight="1" x14ac:dyDescent="0.35">
      <c r="N1" s="31" t="s">
        <v>197</v>
      </c>
    </row>
    <row r="2" spans="1:14" ht="19.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353</v>
      </c>
      <c r="E7" s="221" t="s">
        <v>354</v>
      </c>
      <c r="H7" s="33" t="s">
        <v>473</v>
      </c>
      <c r="I7" s="33" t="s">
        <v>243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7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21.75" customHeight="1" x14ac:dyDescent="0.25">
      <c r="A15" s="19">
        <v>1</v>
      </c>
      <c r="B15" s="20" t="s">
        <v>304</v>
      </c>
      <c r="C15" s="19">
        <v>9</v>
      </c>
      <c r="D15" s="20" t="s">
        <v>236</v>
      </c>
      <c r="E15" s="20" t="s">
        <v>285</v>
      </c>
      <c r="F15" s="242"/>
      <c r="G15" s="242">
        <v>90</v>
      </c>
      <c r="H15" s="242"/>
      <c r="I15" s="242">
        <v>1</v>
      </c>
      <c r="J15" s="70">
        <f t="shared" ref="J15:J21" si="0">ROUND(IF(F15&gt;0,F15*H15,"0")+IF(G15&gt;0,(G15/1.5)*I15,"0"),1)</f>
        <v>60</v>
      </c>
      <c r="K15" s="242"/>
      <c r="L15" s="242"/>
      <c r="M15" s="244">
        <f t="shared" ref="M15:M35" si="1">ROUND(J15+K15+L15,1)</f>
        <v>60</v>
      </c>
      <c r="N15" s="21"/>
    </row>
    <row r="16" spans="1:14" ht="33.75" customHeight="1" x14ac:dyDescent="0.25">
      <c r="A16" s="19">
        <v>2</v>
      </c>
      <c r="B16" s="20"/>
      <c r="C16" s="19"/>
      <c r="D16" s="20" t="s">
        <v>236</v>
      </c>
      <c r="E16" s="20" t="s">
        <v>245</v>
      </c>
      <c r="F16" s="242"/>
      <c r="G16" s="242">
        <v>50</v>
      </c>
      <c r="H16" s="242"/>
      <c r="I16" s="242">
        <v>1</v>
      </c>
      <c r="J16" s="70">
        <f t="shared" si="0"/>
        <v>33.299999999999997</v>
      </c>
      <c r="K16" s="242"/>
      <c r="L16" s="242"/>
      <c r="M16" s="244">
        <f t="shared" si="1"/>
        <v>33.299999999999997</v>
      </c>
      <c r="N16" s="23" t="s">
        <v>553</v>
      </c>
    </row>
    <row r="17" spans="1:17" ht="18" customHeight="1" x14ac:dyDescent="0.25">
      <c r="A17" s="19">
        <v>3</v>
      </c>
      <c r="B17" s="20" t="s">
        <v>304</v>
      </c>
      <c r="C17" s="19">
        <v>9</v>
      </c>
      <c r="D17" s="20" t="s">
        <v>236</v>
      </c>
      <c r="E17" s="20" t="s">
        <v>247</v>
      </c>
      <c r="F17" s="242"/>
      <c r="G17" s="242">
        <v>90</v>
      </c>
      <c r="H17" s="242"/>
      <c r="I17" s="242">
        <v>1</v>
      </c>
      <c r="J17" s="70">
        <f t="shared" si="0"/>
        <v>60</v>
      </c>
      <c r="K17" s="242"/>
      <c r="L17" s="242"/>
      <c r="M17" s="244">
        <f t="shared" si="1"/>
        <v>60</v>
      </c>
      <c r="N17" s="21"/>
    </row>
    <row r="18" spans="1:17" ht="18" customHeight="1" x14ac:dyDescent="0.25">
      <c r="A18" s="19">
        <v>4</v>
      </c>
      <c r="B18" s="20" t="s">
        <v>306</v>
      </c>
      <c r="C18" s="209">
        <v>15</v>
      </c>
      <c r="D18" s="20" t="s">
        <v>287</v>
      </c>
      <c r="E18" s="20" t="s">
        <v>254</v>
      </c>
      <c r="F18" s="242"/>
      <c r="G18" s="242">
        <v>60</v>
      </c>
      <c r="H18" s="242"/>
      <c r="I18" s="242">
        <v>1</v>
      </c>
      <c r="J18" s="70">
        <f t="shared" si="0"/>
        <v>40</v>
      </c>
      <c r="K18" s="242"/>
      <c r="L18" s="242"/>
      <c r="M18" s="244">
        <f t="shared" si="1"/>
        <v>40</v>
      </c>
      <c r="N18" s="21"/>
    </row>
    <row r="19" spans="1:17" x14ac:dyDescent="0.25">
      <c r="A19" s="19">
        <v>5</v>
      </c>
      <c r="B19" s="20"/>
      <c r="C19" s="209"/>
      <c r="D19" s="185" t="s">
        <v>385</v>
      </c>
      <c r="E19" s="185" t="s">
        <v>386</v>
      </c>
      <c r="F19" s="183"/>
      <c r="G19" s="242">
        <v>5</v>
      </c>
      <c r="H19" s="242"/>
      <c r="I19" s="242">
        <v>1</v>
      </c>
      <c r="J19" s="70">
        <f t="shared" si="0"/>
        <v>3.3</v>
      </c>
      <c r="K19" s="242"/>
      <c r="L19" s="32"/>
      <c r="M19" s="244">
        <f t="shared" si="1"/>
        <v>3.3</v>
      </c>
      <c r="N19" s="233" t="s">
        <v>536</v>
      </c>
      <c r="O19" s="234"/>
      <c r="P19" s="235" t="s">
        <v>582</v>
      </c>
      <c r="Q19" s="235"/>
    </row>
    <row r="20" spans="1:17" ht="19.5" customHeight="1" x14ac:dyDescent="0.25">
      <c r="A20" s="19">
        <v>6</v>
      </c>
      <c r="B20" s="20"/>
      <c r="C20" s="20"/>
      <c r="D20" s="209"/>
      <c r="E20" s="19"/>
      <c r="F20" s="21"/>
      <c r="G20" s="21"/>
      <c r="H20" s="21"/>
      <c r="I20" s="21"/>
      <c r="J20" s="70">
        <f t="shared" si="0"/>
        <v>0</v>
      </c>
      <c r="K20" s="21"/>
      <c r="L20" s="21"/>
      <c r="M20" s="244">
        <f t="shared" si="1"/>
        <v>0</v>
      </c>
      <c r="N20" s="23"/>
    </row>
    <row r="21" spans="1:17" ht="18" hidden="1" customHeight="1" x14ac:dyDescent="0.25">
      <c r="A21" s="19">
        <v>6</v>
      </c>
      <c r="B21" s="20"/>
      <c r="C21" s="185"/>
      <c r="D21" s="209"/>
      <c r="E21" s="185"/>
      <c r="F21" s="21"/>
      <c r="G21" s="21"/>
      <c r="H21" s="21"/>
      <c r="I21" s="21"/>
      <c r="J21" s="29">
        <f t="shared" si="0"/>
        <v>0</v>
      </c>
      <c r="K21" s="21"/>
      <c r="L21" s="21"/>
      <c r="M21" s="30">
        <f t="shared" si="1"/>
        <v>0</v>
      </c>
      <c r="N21" s="21"/>
    </row>
    <row r="22" spans="1:17" ht="18" hidden="1" customHeight="1" x14ac:dyDescent="0.25">
      <c r="A22" s="19">
        <v>7</v>
      </c>
      <c r="B22" s="20"/>
      <c r="C22" s="185"/>
      <c r="D22" s="209"/>
      <c r="E22" s="19"/>
      <c r="F22" s="21"/>
      <c r="G22" s="21"/>
      <c r="H22" s="21"/>
      <c r="I22" s="21"/>
      <c r="J22" s="29">
        <f t="shared" ref="J22:J35" si="2">ROUND(IF(F22&gt;0,F22*H22,"0")+IF(G22&gt;0,(G22/1.5)*I22,"0"),1)</f>
        <v>0</v>
      </c>
      <c r="K22" s="21"/>
      <c r="L22" s="21"/>
      <c r="M22" s="30">
        <f t="shared" si="1"/>
        <v>0</v>
      </c>
      <c r="N22" s="21"/>
    </row>
    <row r="23" spans="1:17" hidden="1" x14ac:dyDescent="0.25">
      <c r="A23" s="19">
        <v>8</v>
      </c>
      <c r="B23" s="20"/>
      <c r="D23" s="215"/>
      <c r="E23" s="215"/>
      <c r="F23" s="21"/>
      <c r="G23" s="21"/>
      <c r="H23" s="21"/>
      <c r="I23" s="21"/>
      <c r="J23" s="29">
        <f t="shared" si="2"/>
        <v>0</v>
      </c>
      <c r="K23" s="21"/>
      <c r="L23" s="21"/>
      <c r="M23" s="30">
        <f t="shared" si="1"/>
        <v>0</v>
      </c>
      <c r="N23" s="23"/>
    </row>
    <row r="24" spans="1:17" ht="19.5" hidden="1" customHeight="1" x14ac:dyDescent="0.25">
      <c r="A24" s="19">
        <v>9</v>
      </c>
      <c r="B24" s="20"/>
      <c r="C24" s="209"/>
      <c r="D24" s="20"/>
      <c r="E24" s="20"/>
      <c r="F24" s="21"/>
      <c r="G24" s="21"/>
      <c r="H24" s="21"/>
      <c r="I24" s="21"/>
      <c r="J24" s="29">
        <f t="shared" si="2"/>
        <v>0</v>
      </c>
      <c r="K24" s="21"/>
      <c r="L24" s="21"/>
      <c r="M24" s="30">
        <f t="shared" si="1"/>
        <v>0</v>
      </c>
      <c r="N24" s="23"/>
    </row>
    <row r="25" spans="1:17" hidden="1" x14ac:dyDescent="0.25">
      <c r="A25" s="19">
        <v>10</v>
      </c>
      <c r="B25" s="20"/>
      <c r="C25" s="209"/>
      <c r="D25" s="20"/>
      <c r="E25" s="20"/>
      <c r="F25" s="21"/>
      <c r="G25" s="21"/>
      <c r="H25" s="21"/>
      <c r="I25" s="21"/>
      <c r="J25" s="29">
        <f t="shared" si="2"/>
        <v>0</v>
      </c>
      <c r="K25" s="21"/>
      <c r="L25" s="21"/>
      <c r="M25" s="30">
        <f t="shared" si="1"/>
        <v>0</v>
      </c>
      <c r="N25" s="23"/>
    </row>
    <row r="26" spans="1:17" ht="19.5" hidden="1" customHeight="1" x14ac:dyDescent="0.25">
      <c r="A26" s="19">
        <v>11</v>
      </c>
      <c r="B26" s="20"/>
      <c r="C26" s="209"/>
      <c r="D26" s="20"/>
      <c r="E26" s="20"/>
      <c r="F26" s="21"/>
      <c r="G26" s="21"/>
      <c r="H26" s="21"/>
      <c r="I26" s="21"/>
      <c r="J26" s="29">
        <f t="shared" si="2"/>
        <v>0</v>
      </c>
      <c r="K26" s="21"/>
      <c r="L26" s="21"/>
      <c r="M26" s="30">
        <f t="shared" si="1"/>
        <v>0</v>
      </c>
      <c r="N26" s="23"/>
    </row>
    <row r="27" spans="1:17" ht="18" hidden="1" customHeight="1" x14ac:dyDescent="0.25">
      <c r="A27" s="19">
        <v>12</v>
      </c>
      <c r="B27" s="20"/>
      <c r="C27" s="209"/>
      <c r="D27" s="20"/>
      <c r="E27" s="20"/>
      <c r="F27" s="21"/>
      <c r="G27" s="21"/>
      <c r="H27" s="21"/>
      <c r="I27" s="21"/>
      <c r="J27" s="29">
        <f t="shared" si="2"/>
        <v>0</v>
      </c>
      <c r="K27" s="21"/>
      <c r="L27" s="21"/>
      <c r="M27" s="30">
        <f t="shared" si="1"/>
        <v>0</v>
      </c>
      <c r="N27" s="21"/>
    </row>
    <row r="28" spans="1:17" ht="18" hidden="1" customHeight="1" x14ac:dyDescent="0.25">
      <c r="A28" s="19">
        <v>13</v>
      </c>
      <c r="B28" s="20"/>
      <c r="C28" s="209"/>
      <c r="D28" s="20"/>
      <c r="E28" s="20"/>
      <c r="F28" s="21"/>
      <c r="G28" s="21"/>
      <c r="H28" s="21"/>
      <c r="I28" s="21"/>
      <c r="J28" s="29">
        <f t="shared" si="2"/>
        <v>0</v>
      </c>
      <c r="K28" s="21"/>
      <c r="L28" s="21"/>
      <c r="M28" s="30">
        <f t="shared" si="1"/>
        <v>0</v>
      </c>
      <c r="N28" s="21"/>
    </row>
    <row r="29" spans="1:17" hidden="1" x14ac:dyDescent="0.25">
      <c r="A29" s="19">
        <v>14</v>
      </c>
      <c r="B29" s="20"/>
      <c r="C29" s="209"/>
      <c r="D29" s="20"/>
      <c r="E29" s="20"/>
      <c r="F29" s="21"/>
      <c r="G29" s="21"/>
      <c r="H29" s="21"/>
      <c r="I29" s="21"/>
      <c r="J29" s="29">
        <f t="shared" si="2"/>
        <v>0</v>
      </c>
      <c r="K29" s="21"/>
      <c r="L29" s="21"/>
      <c r="M29" s="30">
        <f t="shared" si="1"/>
        <v>0</v>
      </c>
      <c r="N29" s="23"/>
    </row>
    <row r="30" spans="1:17" ht="19.5" hidden="1" customHeight="1" x14ac:dyDescent="0.25">
      <c r="A30" s="19">
        <v>15</v>
      </c>
      <c r="B30" s="20"/>
      <c r="C30" s="209"/>
      <c r="D30" s="20"/>
      <c r="E30" s="20"/>
      <c r="F30" s="21"/>
      <c r="G30" s="21"/>
      <c r="H30" s="21"/>
      <c r="I30" s="21"/>
      <c r="J30" s="29">
        <f t="shared" si="2"/>
        <v>0</v>
      </c>
      <c r="K30" s="21"/>
      <c r="L30" s="21"/>
      <c r="M30" s="30">
        <f t="shared" si="1"/>
        <v>0</v>
      </c>
      <c r="N30" s="23"/>
    </row>
    <row r="31" spans="1:17" ht="19.5" hidden="1" customHeight="1" x14ac:dyDescent="0.25">
      <c r="A31" s="19">
        <v>16</v>
      </c>
      <c r="B31" s="20"/>
      <c r="C31" s="20"/>
      <c r="D31" s="20"/>
      <c r="E31" s="20"/>
      <c r="F31" s="21"/>
      <c r="G31" s="21"/>
      <c r="H31" s="21"/>
      <c r="I31" s="21"/>
      <c r="J31" s="29">
        <f t="shared" si="2"/>
        <v>0</v>
      </c>
      <c r="K31" s="21"/>
      <c r="L31" s="21"/>
      <c r="M31" s="30">
        <f t="shared" si="1"/>
        <v>0</v>
      </c>
      <c r="N31" s="23"/>
    </row>
    <row r="32" spans="1:17" ht="18" hidden="1" customHeight="1" x14ac:dyDescent="0.25">
      <c r="A32" s="19">
        <v>17</v>
      </c>
      <c r="B32" s="20"/>
      <c r="C32" s="20"/>
      <c r="D32" s="20"/>
      <c r="E32" s="20"/>
      <c r="F32" s="21"/>
      <c r="G32" s="21"/>
      <c r="H32" s="21"/>
      <c r="I32" s="21"/>
      <c r="J32" s="29">
        <f t="shared" si="2"/>
        <v>0</v>
      </c>
      <c r="K32" s="21"/>
      <c r="L32" s="21"/>
      <c r="M32" s="30">
        <f t="shared" si="1"/>
        <v>0</v>
      </c>
      <c r="N32" s="21"/>
    </row>
    <row r="33" spans="1:14" ht="18" hidden="1" customHeight="1" x14ac:dyDescent="0.25">
      <c r="A33" s="19">
        <v>18</v>
      </c>
      <c r="B33" s="20"/>
      <c r="C33" s="20"/>
      <c r="D33" s="20"/>
      <c r="E33" s="20"/>
      <c r="F33" s="21"/>
      <c r="G33" s="21"/>
      <c r="H33" s="21"/>
      <c r="I33" s="21"/>
      <c r="J33" s="29">
        <f t="shared" si="2"/>
        <v>0</v>
      </c>
      <c r="K33" s="21"/>
      <c r="L33" s="21"/>
      <c r="M33" s="30">
        <f t="shared" si="1"/>
        <v>0</v>
      </c>
      <c r="N33" s="21"/>
    </row>
    <row r="34" spans="1:14" hidden="1" x14ac:dyDescent="0.25">
      <c r="A34" s="19">
        <v>19</v>
      </c>
      <c r="B34" s="20"/>
      <c r="C34" s="20"/>
      <c r="D34" s="20"/>
      <c r="E34" s="20"/>
      <c r="F34" s="21"/>
      <c r="G34" s="21"/>
      <c r="H34" s="21"/>
      <c r="I34" s="21"/>
      <c r="J34" s="29">
        <f t="shared" si="2"/>
        <v>0</v>
      </c>
      <c r="K34" s="21"/>
      <c r="L34" s="21"/>
      <c r="M34" s="30">
        <f t="shared" si="1"/>
        <v>0</v>
      </c>
      <c r="N34" s="23"/>
    </row>
    <row r="35" spans="1:14" hidden="1" x14ac:dyDescent="0.25">
      <c r="A35" s="19">
        <v>20</v>
      </c>
      <c r="B35" s="20"/>
      <c r="C35" s="20"/>
      <c r="D35" s="20"/>
      <c r="E35" s="20"/>
      <c r="F35" s="21"/>
      <c r="G35" s="21"/>
      <c r="H35" s="21"/>
      <c r="I35" s="21"/>
      <c r="J35" s="29">
        <f t="shared" si="2"/>
        <v>0</v>
      </c>
      <c r="K35" s="21"/>
      <c r="L35" s="21"/>
      <c r="M35" s="30">
        <f t="shared" si="1"/>
        <v>0</v>
      </c>
      <c r="N35" s="23"/>
    </row>
    <row r="36" spans="1:14" ht="21" customHeight="1" x14ac:dyDescent="0.25">
      <c r="A36" s="283" t="s">
        <v>163</v>
      </c>
      <c r="B36" s="284"/>
      <c r="C36" s="284"/>
      <c r="D36" s="285"/>
      <c r="E36" s="20"/>
      <c r="F36" s="244">
        <f>SUM(F15:F35)</f>
        <v>0</v>
      </c>
      <c r="G36" s="244">
        <f>SUM(G15:G35)</f>
        <v>295</v>
      </c>
      <c r="H36" s="245"/>
      <c r="I36" s="245"/>
      <c r="J36" s="244">
        <f>SUM(J15:J35)</f>
        <v>196.60000000000002</v>
      </c>
      <c r="K36" s="244">
        <f>SUM(K15:K35)</f>
        <v>0</v>
      </c>
      <c r="L36" s="244">
        <f>SUM(L15:L35)</f>
        <v>0</v>
      </c>
      <c r="M36" s="244">
        <f>SUM(M15:M35)</f>
        <v>196.60000000000002</v>
      </c>
      <c r="N36" s="21"/>
    </row>
    <row r="37" spans="1:14" s="24" customFormat="1" ht="7.5" customHeight="1" x14ac:dyDescent="0.25">
      <c r="B37" s="25"/>
    </row>
    <row r="38" spans="1:14" s="24" customFormat="1" ht="15" hidden="1" x14ac:dyDescent="0.25"/>
    <row r="39" spans="1:14" s="24" customFormat="1" ht="15" hidden="1" x14ac:dyDescent="0.25">
      <c r="B39" s="25"/>
    </row>
    <row r="40" spans="1:14" x14ac:dyDescent="0.25">
      <c r="M40" s="27" t="s">
        <v>167</v>
      </c>
    </row>
    <row r="41" spans="1:14" x14ac:dyDescent="0.25">
      <c r="C41" s="28" t="s">
        <v>15</v>
      </c>
      <c r="H41" s="28" t="s">
        <v>168</v>
      </c>
      <c r="I41" s="28"/>
      <c r="M41" s="28" t="s">
        <v>169</v>
      </c>
    </row>
    <row r="43" spans="1:14" ht="28.5" customHeight="1" x14ac:dyDescent="0.25"/>
    <row r="45" spans="1:14" x14ac:dyDescent="0.25">
      <c r="B45" s="282" t="s">
        <v>448</v>
      </c>
      <c r="C45" s="282"/>
      <c r="D45" s="282"/>
      <c r="F45" s="281" t="s">
        <v>464</v>
      </c>
      <c r="G45" s="281"/>
      <c r="H45" s="281"/>
      <c r="I45" s="281"/>
      <c r="J45" s="281"/>
      <c r="L45" s="282" t="s">
        <v>465</v>
      </c>
      <c r="M45" s="282"/>
      <c r="N45" s="282"/>
    </row>
  </sheetData>
  <customSheetViews>
    <customSheetView guid="{12C9832D-49BD-45CC-A5E0-F64F753F5189}" showPageBreaks="1" topLeftCell="D16">
      <selection activeCell="E24" sqref="E24"/>
      <pageMargins left="0.7" right="0.7" top="0.75" bottom="0.75" header="0.3" footer="0.3"/>
    </customSheetView>
  </customSheetViews>
  <mergeCells count="21">
    <mergeCell ref="J2:N2"/>
    <mergeCell ref="J3:N3"/>
    <mergeCell ref="A5:N5"/>
    <mergeCell ref="A6:N6"/>
    <mergeCell ref="A10:A13"/>
    <mergeCell ref="B45:D45"/>
    <mergeCell ref="F45:J45"/>
    <mergeCell ref="L45:N45"/>
    <mergeCell ref="E10:E13"/>
    <mergeCell ref="A36:D36"/>
    <mergeCell ref="F12:G12"/>
    <mergeCell ref="J12:J13"/>
    <mergeCell ref="M11:M13"/>
    <mergeCell ref="C10:C13"/>
    <mergeCell ref="H12:I12"/>
    <mergeCell ref="N10:N13"/>
    <mergeCell ref="B10:B13"/>
    <mergeCell ref="F11:J11"/>
    <mergeCell ref="D10:D13"/>
    <mergeCell ref="L11:L13"/>
    <mergeCell ref="K11:K13"/>
  </mergeCells>
  <phoneticPr fontId="5" type="noConversion"/>
  <pageMargins left="0.7" right="0.16" top="0.25" bottom="0.25" header="0.2" footer="0.2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R43"/>
  <sheetViews>
    <sheetView topLeftCell="B8" workbookViewId="0">
      <selection activeCell="P16" sqref="P16"/>
    </sheetView>
  </sheetViews>
  <sheetFormatPr defaultRowHeight="15.75" x14ac:dyDescent="0.25"/>
  <cols>
    <col min="1" max="1" width="4" style="26" customWidth="1"/>
    <col min="2" max="2" width="12" style="26" customWidth="1"/>
    <col min="3" max="3" width="7.5" style="26" customWidth="1"/>
    <col min="4" max="4" width="20.125" style="26" customWidth="1"/>
    <col min="5" max="5" width="11.5" style="26" customWidth="1"/>
    <col min="6" max="6" width="5" style="26" customWidth="1"/>
    <col min="7" max="7" width="5.75" style="26" customWidth="1"/>
    <col min="8" max="9" width="4" style="26" customWidth="1"/>
    <col min="10" max="10" width="5.875" style="26" customWidth="1"/>
    <col min="11" max="11" width="6.375" style="26" customWidth="1"/>
    <col min="12" max="12" width="6.25" style="26" customWidth="1"/>
    <col min="13" max="13" width="6.125" style="26" customWidth="1"/>
    <col min="14" max="14" width="25.87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353</v>
      </c>
      <c r="E7" s="246" t="s">
        <v>354</v>
      </c>
      <c r="H7" s="33" t="s">
        <v>495</v>
      </c>
      <c r="I7" s="33" t="s">
        <v>243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5.2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463</v>
      </c>
      <c r="C15" s="19">
        <v>12</v>
      </c>
      <c r="D15" s="20" t="s">
        <v>462</v>
      </c>
      <c r="E15" s="19" t="s">
        <v>391</v>
      </c>
      <c r="F15" s="242"/>
      <c r="G15" s="242">
        <v>60</v>
      </c>
      <c r="H15" s="242"/>
      <c r="I15" s="242">
        <v>1</v>
      </c>
      <c r="J15" s="70">
        <f t="shared" ref="J15:J20" si="0">ROUND(IF(F15&gt;0,F15*H15,"0")+IF(G15&gt;0,(G15/1.5)*I15,"0"),1)</f>
        <v>40</v>
      </c>
      <c r="K15" s="242"/>
      <c r="L15" s="242"/>
      <c r="M15" s="244">
        <f t="shared" ref="M15:M20" si="1">ROUND(J15+K15+L15,1)</f>
        <v>40</v>
      </c>
      <c r="N15" s="21"/>
    </row>
    <row r="16" spans="1:14" ht="20.25" customHeight="1" x14ac:dyDescent="0.25">
      <c r="A16" s="19">
        <v>2</v>
      </c>
      <c r="B16" s="213" t="s">
        <v>395</v>
      </c>
      <c r="C16" s="209">
        <v>15</v>
      </c>
      <c r="D16" s="20" t="s">
        <v>425</v>
      </c>
      <c r="E16" s="19" t="s">
        <v>460</v>
      </c>
      <c r="F16" s="242"/>
      <c r="G16" s="242">
        <v>90</v>
      </c>
      <c r="H16" s="242"/>
      <c r="I16" s="242">
        <v>1</v>
      </c>
      <c r="J16" s="70">
        <f t="shared" si="0"/>
        <v>60</v>
      </c>
      <c r="K16" s="242"/>
      <c r="L16" s="242"/>
      <c r="M16" s="244">
        <f t="shared" si="1"/>
        <v>60</v>
      </c>
      <c r="N16" s="21"/>
    </row>
    <row r="17" spans="1:18" ht="20.25" customHeight="1" x14ac:dyDescent="0.25">
      <c r="A17" s="19">
        <v>3</v>
      </c>
      <c r="B17" s="213" t="s">
        <v>395</v>
      </c>
      <c r="C17" s="209">
        <v>15</v>
      </c>
      <c r="D17" s="20" t="s">
        <v>431</v>
      </c>
      <c r="E17" s="19" t="s">
        <v>461</v>
      </c>
      <c r="F17" s="242"/>
      <c r="G17" s="242">
        <v>90</v>
      </c>
      <c r="H17" s="242"/>
      <c r="I17" s="242">
        <v>1</v>
      </c>
      <c r="J17" s="70">
        <f t="shared" si="0"/>
        <v>60</v>
      </c>
      <c r="K17" s="242"/>
      <c r="L17" s="242"/>
      <c r="M17" s="244">
        <f t="shared" si="1"/>
        <v>60</v>
      </c>
      <c r="N17" s="21"/>
    </row>
    <row r="18" spans="1:18" ht="21" customHeight="1" x14ac:dyDescent="0.25">
      <c r="A18" s="19">
        <v>4</v>
      </c>
      <c r="B18" s="20"/>
      <c r="C18" s="209"/>
      <c r="D18" s="185" t="s">
        <v>431</v>
      </c>
      <c r="E18" s="20" t="s">
        <v>450</v>
      </c>
      <c r="F18" s="183"/>
      <c r="G18" s="242">
        <v>6</v>
      </c>
      <c r="H18" s="183"/>
      <c r="I18" s="242">
        <v>1</v>
      </c>
      <c r="J18" s="70">
        <f t="shared" si="0"/>
        <v>4</v>
      </c>
      <c r="K18" s="242"/>
      <c r="L18" s="183"/>
      <c r="M18" s="244">
        <f t="shared" si="1"/>
        <v>4</v>
      </c>
      <c r="N18" s="233" t="s">
        <v>407</v>
      </c>
      <c r="O18" s="235"/>
      <c r="P18" s="227"/>
      <c r="Q18" s="239"/>
      <c r="R18" s="239"/>
    </row>
    <row r="19" spans="1:18" ht="22.5" customHeight="1" x14ac:dyDescent="0.25">
      <c r="A19" s="19">
        <v>5</v>
      </c>
      <c r="B19" s="20"/>
      <c r="C19" s="20"/>
      <c r="D19" s="185" t="s">
        <v>406</v>
      </c>
      <c r="E19" s="183" t="s">
        <v>234</v>
      </c>
      <c r="F19" s="242">
        <v>5</v>
      </c>
      <c r="G19" s="183"/>
      <c r="H19" s="183">
        <v>1</v>
      </c>
      <c r="I19" s="242"/>
      <c r="J19" s="70">
        <f t="shared" si="0"/>
        <v>5</v>
      </c>
      <c r="K19" s="242"/>
      <c r="L19" s="183"/>
      <c r="M19" s="244">
        <f t="shared" si="1"/>
        <v>5</v>
      </c>
      <c r="N19" s="233" t="s">
        <v>408</v>
      </c>
      <c r="O19" s="235"/>
      <c r="P19" s="235"/>
      <c r="Q19" s="235"/>
      <c r="R19" s="235"/>
    </row>
    <row r="20" spans="1:18" ht="21" customHeight="1" x14ac:dyDescent="0.25">
      <c r="A20" s="19">
        <v>6</v>
      </c>
      <c r="B20" s="20"/>
      <c r="C20" s="209"/>
      <c r="D20" s="185" t="s">
        <v>406</v>
      </c>
      <c r="E20" s="183" t="s">
        <v>270</v>
      </c>
      <c r="F20" s="242">
        <v>5</v>
      </c>
      <c r="G20" s="183"/>
      <c r="H20" s="183">
        <v>1</v>
      </c>
      <c r="I20" s="242"/>
      <c r="J20" s="70">
        <f t="shared" si="0"/>
        <v>5</v>
      </c>
      <c r="K20" s="242"/>
      <c r="L20" s="183"/>
      <c r="M20" s="244">
        <f t="shared" si="1"/>
        <v>5</v>
      </c>
      <c r="N20" s="233" t="s">
        <v>409</v>
      </c>
      <c r="O20" s="235"/>
      <c r="P20" s="235"/>
      <c r="Q20" s="235"/>
      <c r="R20" s="235"/>
    </row>
    <row r="21" spans="1:18" ht="18" hidden="1" customHeight="1" x14ac:dyDescent="0.25">
      <c r="A21" s="19">
        <v>7</v>
      </c>
      <c r="B21" s="20"/>
      <c r="C21" s="209"/>
      <c r="D21" s="20"/>
      <c r="E21" s="19"/>
      <c r="F21" s="242"/>
      <c r="G21" s="242"/>
      <c r="H21" s="242"/>
      <c r="I21" s="242"/>
      <c r="J21" s="70">
        <f t="shared" ref="J21:J34" si="2">ROUND(IF(F21&gt;0,F21*H21,"0")+IF(G21&gt;0,(G21/1.5)*I21,"0"),1)</f>
        <v>0</v>
      </c>
      <c r="K21" s="242"/>
      <c r="L21" s="242"/>
      <c r="M21" s="244">
        <f t="shared" ref="M21:M34" si="3">ROUND(J21+K21+L21,1)</f>
        <v>0</v>
      </c>
      <c r="N21" s="21"/>
    </row>
    <row r="22" spans="1:18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 t="shared" si="2"/>
        <v>0</v>
      </c>
      <c r="K22" s="242"/>
      <c r="L22" s="242"/>
      <c r="M22" s="244">
        <f t="shared" si="3"/>
        <v>0</v>
      </c>
      <c r="N22" s="23"/>
    </row>
    <row r="23" spans="1:18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2"/>
        <v>0</v>
      </c>
      <c r="K23" s="242"/>
      <c r="L23" s="242"/>
      <c r="M23" s="244">
        <f t="shared" si="3"/>
        <v>0</v>
      </c>
      <c r="N23" s="23"/>
    </row>
    <row r="24" spans="1:18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2"/>
        <v>0</v>
      </c>
      <c r="K24" s="242"/>
      <c r="L24" s="242"/>
      <c r="M24" s="244">
        <f t="shared" si="3"/>
        <v>0</v>
      </c>
      <c r="N24" s="23"/>
    </row>
    <row r="25" spans="1:18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2"/>
        <v>0</v>
      </c>
      <c r="K25" s="242"/>
      <c r="L25" s="242"/>
      <c r="M25" s="244">
        <f t="shared" si="3"/>
        <v>0</v>
      </c>
      <c r="N25" s="23"/>
    </row>
    <row r="26" spans="1:18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3"/>
        <v>0</v>
      </c>
      <c r="N26" s="21"/>
    </row>
    <row r="27" spans="1:18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3"/>
        <v>0</v>
      </c>
      <c r="N27" s="21"/>
    </row>
    <row r="28" spans="1:18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3"/>
        <v>0</v>
      </c>
      <c r="N28" s="23"/>
    </row>
    <row r="29" spans="1:18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3"/>
        <v>0</v>
      </c>
      <c r="N29" s="23"/>
    </row>
    <row r="30" spans="1:18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3"/>
        <v>0</v>
      </c>
      <c r="N30" s="23"/>
    </row>
    <row r="31" spans="1:18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3"/>
        <v>0</v>
      </c>
      <c r="N31" s="21"/>
    </row>
    <row r="32" spans="1:18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3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3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3"/>
        <v>0</v>
      </c>
      <c r="N34" s="23"/>
    </row>
    <row r="35" spans="1:14" ht="24.75" customHeight="1" x14ac:dyDescent="0.25">
      <c r="A35" s="283" t="s">
        <v>163</v>
      </c>
      <c r="B35" s="284"/>
      <c r="C35" s="284"/>
      <c r="D35" s="285"/>
      <c r="E35" s="20"/>
      <c r="F35" s="244">
        <f>SUM(F15:F34)</f>
        <v>10</v>
      </c>
      <c r="G35" s="244">
        <f>SUM(G15:G34)</f>
        <v>246</v>
      </c>
      <c r="H35" s="245"/>
      <c r="I35" s="245"/>
      <c r="J35" s="244">
        <f>SUM(J15:J34)</f>
        <v>174</v>
      </c>
      <c r="K35" s="244">
        <f>SUM(K15:K34)</f>
        <v>0</v>
      </c>
      <c r="L35" s="244">
        <f>SUM(L15:L34)</f>
        <v>0</v>
      </c>
      <c r="M35" s="244">
        <f>SUM(M15:M34)</f>
        <v>174</v>
      </c>
      <c r="N35" s="21"/>
    </row>
    <row r="36" spans="1:14" ht="19.5" customHeight="1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3" spans="1:14" x14ac:dyDescent="0.25">
      <c r="B43" s="282" t="s">
        <v>448</v>
      </c>
      <c r="C43" s="282"/>
      <c r="D43" s="282"/>
      <c r="F43" s="281" t="s">
        <v>464</v>
      </c>
      <c r="G43" s="281"/>
      <c r="H43" s="281"/>
      <c r="I43" s="281"/>
      <c r="J43" s="281"/>
      <c r="L43" s="282" t="s">
        <v>465</v>
      </c>
      <c r="M43" s="282"/>
      <c r="N43" s="282"/>
    </row>
  </sheetData>
  <customSheetViews>
    <customSheetView guid="{12C9832D-49BD-45CC-A5E0-F64F753F5189}" showPageBreaks="1" hiddenRows="1" topLeftCell="B1">
      <selection activeCell="Q12" sqref="Q12"/>
      <pageMargins left="0" right="0" top="0" bottom="0" header="0" footer="0"/>
      <pageSetup orientation="landscape" r:id="rId1"/>
    </customSheetView>
  </customSheetViews>
  <mergeCells count="21">
    <mergeCell ref="J2:N2"/>
    <mergeCell ref="J3:N3"/>
    <mergeCell ref="A5:N5"/>
    <mergeCell ref="A6:N6"/>
    <mergeCell ref="N10:N13"/>
    <mergeCell ref="K11:K13"/>
    <mergeCell ref="L11:L13"/>
    <mergeCell ref="D10:D13"/>
    <mergeCell ref="C10:C13"/>
    <mergeCell ref="B10:B13"/>
    <mergeCell ref="B43:D43"/>
    <mergeCell ref="F43:J43"/>
    <mergeCell ref="L43:N43"/>
    <mergeCell ref="A35:D35"/>
    <mergeCell ref="F11:J11"/>
    <mergeCell ref="A10:A13"/>
    <mergeCell ref="E10:E13"/>
    <mergeCell ref="M11:M13"/>
    <mergeCell ref="J12:J13"/>
    <mergeCell ref="H12:I12"/>
    <mergeCell ref="F12:G12"/>
  </mergeCells>
  <phoneticPr fontId="5" type="noConversion"/>
  <pageMargins left="0.2" right="0" top="0" bottom="0" header="0" footer="0"/>
  <pageSetup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P42"/>
  <sheetViews>
    <sheetView workbookViewId="0">
      <selection activeCell="Q13" sqref="Q13"/>
    </sheetView>
  </sheetViews>
  <sheetFormatPr defaultRowHeight="15.75" x14ac:dyDescent="0.25"/>
  <cols>
    <col min="1" max="1" width="4" style="26" customWidth="1"/>
    <col min="2" max="2" width="16.125" style="26" customWidth="1"/>
    <col min="3" max="3" width="6.125" style="26" customWidth="1"/>
    <col min="4" max="4" width="17.25" style="26" customWidth="1"/>
    <col min="5" max="5" width="14" style="26" customWidth="1"/>
    <col min="6" max="9" width="5.25" style="26" customWidth="1"/>
    <col min="10" max="10" width="7.375" style="26" customWidth="1"/>
    <col min="11" max="11" width="8" style="26" customWidth="1"/>
    <col min="12" max="12" width="6.625" style="26" customWidth="1"/>
    <col min="13" max="13" width="7.75" style="26" customWidth="1"/>
    <col min="14" max="14" width="23.87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355</v>
      </c>
      <c r="E7" s="221" t="s">
        <v>324</v>
      </c>
      <c r="H7" s="33" t="s">
        <v>473</v>
      </c>
      <c r="I7" s="33" t="s">
        <v>273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0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304</v>
      </c>
      <c r="C15" s="19">
        <v>9</v>
      </c>
      <c r="D15" s="20" t="s">
        <v>274</v>
      </c>
      <c r="E15" s="19" t="s">
        <v>284</v>
      </c>
      <c r="F15" s="242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42"/>
      <c r="L15" s="242"/>
      <c r="M15" s="244">
        <f t="shared" ref="M15:M34" si="0">ROUND(J15+K15+L15,1)</f>
        <v>60</v>
      </c>
      <c r="N15" s="21"/>
    </row>
    <row r="16" spans="1:14" ht="18" customHeight="1" x14ac:dyDescent="0.25">
      <c r="A16" s="19">
        <v>2</v>
      </c>
      <c r="B16" s="20" t="s">
        <v>304</v>
      </c>
      <c r="C16" s="19">
        <v>9</v>
      </c>
      <c r="D16" s="20" t="s">
        <v>274</v>
      </c>
      <c r="E16" s="19" t="s">
        <v>285</v>
      </c>
      <c r="F16" s="242"/>
      <c r="G16" s="242">
        <v>90</v>
      </c>
      <c r="H16" s="242"/>
      <c r="I16" s="242">
        <v>1</v>
      </c>
      <c r="J16" s="70">
        <f t="shared" ref="J16:J23" si="1">ROUND(IF(F16&gt;0,F16*H16,"0")+IF(G16&gt;0,(G16/1.5)*I16,"0"),1)</f>
        <v>60</v>
      </c>
      <c r="K16" s="242"/>
      <c r="L16" s="242"/>
      <c r="M16" s="244">
        <f t="shared" si="0"/>
        <v>60</v>
      </c>
      <c r="N16" s="21"/>
    </row>
    <row r="17" spans="1:16" ht="18" customHeight="1" x14ac:dyDescent="0.25">
      <c r="A17" s="19">
        <v>3</v>
      </c>
      <c r="B17" s="20" t="s">
        <v>304</v>
      </c>
      <c r="C17" s="19">
        <v>9</v>
      </c>
      <c r="D17" s="20" t="s">
        <v>274</v>
      </c>
      <c r="E17" s="19" t="s">
        <v>286</v>
      </c>
      <c r="F17" s="242"/>
      <c r="G17" s="242">
        <v>90</v>
      </c>
      <c r="H17" s="242"/>
      <c r="I17" s="242">
        <v>1</v>
      </c>
      <c r="J17" s="70">
        <f t="shared" si="1"/>
        <v>60</v>
      </c>
      <c r="K17" s="242"/>
      <c r="L17" s="242"/>
      <c r="M17" s="244">
        <f t="shared" si="0"/>
        <v>60</v>
      </c>
      <c r="N17" s="21"/>
    </row>
    <row r="18" spans="1:16" x14ac:dyDescent="0.25">
      <c r="A18" s="19">
        <v>4</v>
      </c>
      <c r="B18" s="20" t="s">
        <v>304</v>
      </c>
      <c r="C18" s="19">
        <v>9</v>
      </c>
      <c r="D18" s="20" t="s">
        <v>274</v>
      </c>
      <c r="E18" s="19" t="s">
        <v>281</v>
      </c>
      <c r="F18" s="242"/>
      <c r="G18" s="242">
        <v>90</v>
      </c>
      <c r="H18" s="242"/>
      <c r="I18" s="242">
        <v>1</v>
      </c>
      <c r="J18" s="70">
        <f t="shared" si="1"/>
        <v>60</v>
      </c>
      <c r="K18" s="242"/>
      <c r="L18" s="242"/>
      <c r="M18" s="244">
        <f t="shared" si="0"/>
        <v>60</v>
      </c>
      <c r="N18" s="23"/>
    </row>
    <row r="19" spans="1:16" ht="19.5" customHeight="1" x14ac:dyDescent="0.25">
      <c r="A19" s="19">
        <v>5</v>
      </c>
      <c r="B19" s="20" t="s">
        <v>307</v>
      </c>
      <c r="C19" s="209">
        <v>17</v>
      </c>
      <c r="D19" s="20" t="s">
        <v>276</v>
      </c>
      <c r="E19" s="19" t="s">
        <v>266</v>
      </c>
      <c r="F19" s="242">
        <v>75</v>
      </c>
      <c r="G19" s="242"/>
      <c r="H19" s="242">
        <v>1</v>
      </c>
      <c r="I19" s="242"/>
      <c r="J19" s="70">
        <f t="shared" si="1"/>
        <v>75</v>
      </c>
      <c r="K19" s="242"/>
      <c r="L19" s="242"/>
      <c r="M19" s="244">
        <f t="shared" si="0"/>
        <v>75</v>
      </c>
      <c r="N19" s="23"/>
    </row>
    <row r="20" spans="1:16" ht="18" customHeight="1" x14ac:dyDescent="0.25">
      <c r="A20" s="19">
        <v>6</v>
      </c>
      <c r="B20" s="20"/>
      <c r="C20" s="209"/>
      <c r="D20" s="20" t="s">
        <v>338</v>
      </c>
      <c r="E20" s="19"/>
      <c r="F20" s="242"/>
      <c r="G20" s="242"/>
      <c r="H20" s="242"/>
      <c r="I20" s="242"/>
      <c r="J20" s="70">
        <f t="shared" si="1"/>
        <v>0</v>
      </c>
      <c r="K20" s="242">
        <f>15%*130</f>
        <v>19.5</v>
      </c>
      <c r="L20" s="242"/>
      <c r="M20" s="244">
        <f t="shared" si="0"/>
        <v>19.5</v>
      </c>
      <c r="N20" s="21"/>
    </row>
    <row r="21" spans="1:16" ht="18" customHeight="1" x14ac:dyDescent="0.25">
      <c r="A21" s="19">
        <v>7</v>
      </c>
      <c r="B21" s="20"/>
      <c r="C21" s="209"/>
      <c r="D21" s="230" t="s">
        <v>387</v>
      </c>
      <c r="E21" s="185" t="s">
        <v>552</v>
      </c>
      <c r="F21" s="183"/>
      <c r="G21" s="242">
        <v>10</v>
      </c>
      <c r="H21" s="242"/>
      <c r="I21" s="242">
        <v>1</v>
      </c>
      <c r="J21" s="70">
        <f t="shared" si="1"/>
        <v>6.7</v>
      </c>
      <c r="K21" s="242"/>
      <c r="L21" s="183"/>
      <c r="M21" s="244">
        <f t="shared" si="0"/>
        <v>6.7</v>
      </c>
      <c r="N21" s="233" t="s">
        <v>388</v>
      </c>
      <c r="O21" s="234"/>
      <c r="P21" s="235"/>
    </row>
    <row r="22" spans="1:16" x14ac:dyDescent="0.25">
      <c r="A22" s="19">
        <v>8</v>
      </c>
      <c r="B22" s="20"/>
      <c r="C22" s="209"/>
      <c r="D22" s="230" t="s">
        <v>387</v>
      </c>
      <c r="E22" s="185" t="s">
        <v>552</v>
      </c>
      <c r="F22" s="183"/>
      <c r="G22" s="242">
        <v>10</v>
      </c>
      <c r="H22" s="242"/>
      <c r="I22" s="242">
        <v>1</v>
      </c>
      <c r="J22" s="70">
        <f t="shared" si="1"/>
        <v>6.7</v>
      </c>
      <c r="K22" s="242"/>
      <c r="L22" s="183"/>
      <c r="M22" s="244">
        <f t="shared" si="0"/>
        <v>6.7</v>
      </c>
      <c r="N22" s="233" t="s">
        <v>389</v>
      </c>
      <c r="O22" s="234"/>
      <c r="P22" s="235"/>
    </row>
    <row r="23" spans="1:16" ht="19.5" customHeight="1" x14ac:dyDescent="0.25">
      <c r="A23" s="19">
        <v>9</v>
      </c>
      <c r="B23" s="20"/>
      <c r="C23" s="209"/>
      <c r="D23" s="230" t="s">
        <v>276</v>
      </c>
      <c r="E23" s="185" t="s">
        <v>265</v>
      </c>
      <c r="F23" s="242">
        <v>4</v>
      </c>
      <c r="G23" s="32"/>
      <c r="H23" s="242">
        <v>1</v>
      </c>
      <c r="I23" s="32"/>
      <c r="J23" s="70">
        <f t="shared" si="1"/>
        <v>4</v>
      </c>
      <c r="K23" s="242"/>
      <c r="L23" s="183"/>
      <c r="M23" s="244">
        <f t="shared" si="0"/>
        <v>4</v>
      </c>
      <c r="N23" s="233" t="s">
        <v>551</v>
      </c>
      <c r="O23" s="234"/>
      <c r="P23" s="235"/>
    </row>
    <row r="24" spans="1:16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ref="J24:J34" si="2">ROUND(IF(F24&gt;0,F24*H24,"0")+IF(G24&gt;0,(G24/1.5)*I24,"0"),1)</f>
        <v>0</v>
      </c>
      <c r="K24" s="242"/>
      <c r="L24" s="242"/>
      <c r="M24" s="244">
        <f t="shared" si="0"/>
        <v>0</v>
      </c>
      <c r="N24" s="23"/>
    </row>
    <row r="25" spans="1:16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2"/>
        <v>0</v>
      </c>
      <c r="K25" s="242"/>
      <c r="L25" s="242"/>
      <c r="M25" s="244">
        <f t="shared" si="0"/>
        <v>0</v>
      </c>
      <c r="N25" s="23"/>
    </row>
    <row r="26" spans="1:16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0"/>
        <v>0</v>
      </c>
      <c r="N26" s="21"/>
    </row>
    <row r="27" spans="1:16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0"/>
        <v>0</v>
      </c>
      <c r="N27" s="21"/>
    </row>
    <row r="28" spans="1:16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0"/>
        <v>0</v>
      </c>
      <c r="N28" s="23"/>
    </row>
    <row r="29" spans="1:16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0"/>
        <v>0</v>
      </c>
      <c r="N29" s="23"/>
    </row>
    <row r="30" spans="1:16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0"/>
        <v>0</v>
      </c>
      <c r="N30" s="23"/>
    </row>
    <row r="31" spans="1:16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0"/>
        <v>0</v>
      </c>
      <c r="N31" s="21"/>
    </row>
    <row r="32" spans="1:16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0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0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79</v>
      </c>
      <c r="G35" s="244">
        <f>SUM(G15:G34)</f>
        <v>380</v>
      </c>
      <c r="H35" s="245"/>
      <c r="I35" s="245"/>
      <c r="J35" s="70">
        <f>SUM(J15:J34)</f>
        <v>332.4</v>
      </c>
      <c r="K35" s="244">
        <f>SUM(K15:K34)</f>
        <v>19.5</v>
      </c>
      <c r="L35" s="244">
        <f>SUM(L15:L34)</f>
        <v>0</v>
      </c>
      <c r="M35" s="244">
        <f>ROUND(J35+K35+L35,1)</f>
        <v>351.9</v>
      </c>
      <c r="N35" s="21"/>
    </row>
    <row r="36" spans="1:14" s="24" customFormat="1" ht="9" customHeight="1" x14ac:dyDescent="0.25">
      <c r="B36" s="25"/>
    </row>
    <row r="37" spans="1:14" s="24" customFormat="1" x14ac:dyDescent="0.25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7" t="s">
        <v>167</v>
      </c>
      <c r="N37" s="26"/>
    </row>
    <row r="38" spans="1:14" s="24" customFormat="1" ht="17.25" customHeight="1" x14ac:dyDescent="0.25">
      <c r="B38" s="273" t="s">
        <v>15</v>
      </c>
      <c r="C38" s="273"/>
      <c r="D38" s="273"/>
      <c r="E38" s="26"/>
      <c r="F38" s="26"/>
      <c r="G38" s="26"/>
      <c r="H38" s="28" t="s">
        <v>168</v>
      </c>
      <c r="I38" s="28"/>
      <c r="J38" s="26"/>
      <c r="K38" s="26"/>
      <c r="L38" s="26"/>
      <c r="M38" s="28" t="s">
        <v>169</v>
      </c>
      <c r="N38" s="26"/>
    </row>
    <row r="42" spans="1:14" x14ac:dyDescent="0.25">
      <c r="B42" s="304" t="s">
        <v>448</v>
      </c>
      <c r="C42" s="304"/>
      <c r="D42" s="304"/>
      <c r="F42" s="281" t="s">
        <v>468</v>
      </c>
      <c r="G42" s="281"/>
      <c r="H42" s="281"/>
      <c r="I42" s="281"/>
      <c r="J42" s="281"/>
      <c r="L42" s="282" t="s">
        <v>581</v>
      </c>
      <c r="M42" s="282"/>
      <c r="N42" s="282"/>
    </row>
  </sheetData>
  <customSheetViews>
    <customSheetView guid="{12C9832D-49BD-45CC-A5E0-F64F753F5189}" showPageBreaks="1" topLeftCell="A11">
      <selection activeCell="K20" sqref="K20"/>
      <pageMargins left="0.7" right="0.7" top="0.75" bottom="0.75" header="0.3" footer="0.3"/>
    </customSheetView>
  </customSheetViews>
  <mergeCells count="22">
    <mergeCell ref="J2:N2"/>
    <mergeCell ref="J3:N3"/>
    <mergeCell ref="A5:N5"/>
    <mergeCell ref="A6:N6"/>
    <mergeCell ref="N10:N13"/>
    <mergeCell ref="J12:J13"/>
    <mergeCell ref="M11:M13"/>
    <mergeCell ref="H12:I12"/>
    <mergeCell ref="F11:J11"/>
    <mergeCell ref="B42:D42"/>
    <mergeCell ref="F42:J42"/>
    <mergeCell ref="A35:D35"/>
    <mergeCell ref="L42:N42"/>
    <mergeCell ref="E10:E13"/>
    <mergeCell ref="F12:G12"/>
    <mergeCell ref="B10:B13"/>
    <mergeCell ref="C10:C13"/>
    <mergeCell ref="K11:K13"/>
    <mergeCell ref="D10:D13"/>
    <mergeCell ref="A10:A13"/>
    <mergeCell ref="L11:L13"/>
    <mergeCell ref="B38:D38"/>
  </mergeCells>
  <phoneticPr fontId="5" type="noConversion"/>
  <pageMargins left="0.24" right="0.16" top="0.25" bottom="0.23" header="0.2" footer="0.2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P43"/>
  <sheetViews>
    <sheetView topLeftCell="A13" zoomScaleNormal="100" workbookViewId="0">
      <selection activeCell="J35" sqref="J35"/>
    </sheetView>
  </sheetViews>
  <sheetFormatPr defaultRowHeight="15.75" x14ac:dyDescent="0.25"/>
  <cols>
    <col min="1" max="1" width="4" style="26" customWidth="1"/>
    <col min="2" max="2" width="13.875" style="26" customWidth="1"/>
    <col min="3" max="3" width="5.625" style="26" customWidth="1"/>
    <col min="4" max="4" width="11" style="26" customWidth="1"/>
    <col min="5" max="5" width="13.375" style="26" customWidth="1"/>
    <col min="6" max="6" width="3.75" style="26" customWidth="1"/>
    <col min="7" max="7" width="6.25" style="26" customWidth="1"/>
    <col min="8" max="8" width="4.625" style="26" customWidth="1"/>
    <col min="9" max="9" width="4.5" style="26" customWidth="1"/>
    <col min="10" max="10" width="6.25" style="26" customWidth="1"/>
    <col min="11" max="11" width="6.125" style="26" customWidth="1"/>
    <col min="12" max="12" width="6.5" style="26" customWidth="1"/>
    <col min="13" max="13" width="6" style="26" customWidth="1"/>
    <col min="14" max="14" width="31.2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355</v>
      </c>
      <c r="E7" s="217" t="s">
        <v>324</v>
      </c>
      <c r="H7" s="33" t="s">
        <v>466</v>
      </c>
      <c r="I7" s="33" t="s">
        <v>444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42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13" t="s">
        <v>395</v>
      </c>
      <c r="C15" s="19">
        <v>15</v>
      </c>
      <c r="D15" s="20" t="s">
        <v>440</v>
      </c>
      <c r="E15" s="233" t="s">
        <v>467</v>
      </c>
      <c r="F15" s="242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42"/>
      <c r="L15" s="242"/>
      <c r="M15" s="244">
        <f t="shared" ref="M15:M34" si="0">ROUND(J15+K15+L15,1)</f>
        <v>60</v>
      </c>
      <c r="N15" s="21"/>
    </row>
    <row r="16" spans="1:14" ht="18" customHeight="1" x14ac:dyDescent="0.25">
      <c r="A16" s="19">
        <v>2</v>
      </c>
      <c r="B16" s="213" t="s">
        <v>403</v>
      </c>
      <c r="C16" s="209">
        <v>15</v>
      </c>
      <c r="D16" s="20" t="s">
        <v>440</v>
      </c>
      <c r="E16" s="233" t="s">
        <v>457</v>
      </c>
      <c r="F16" s="242"/>
      <c r="G16" s="242">
        <v>90</v>
      </c>
      <c r="H16" s="242"/>
      <c r="I16" s="242">
        <v>1</v>
      </c>
      <c r="J16" s="70">
        <f t="shared" ref="J16:J22" si="1">ROUND(IF(F16&gt;0,F16*H16,"0")+IF(G16&gt;0,(G16/1.5)*I16,"0"),1)</f>
        <v>60</v>
      </c>
      <c r="K16" s="242"/>
      <c r="L16" s="242"/>
      <c r="M16" s="244">
        <f t="shared" si="0"/>
        <v>60</v>
      </c>
      <c r="N16" s="21"/>
    </row>
    <row r="17" spans="1:16" ht="16.5" customHeight="1" x14ac:dyDescent="0.25">
      <c r="A17" s="19">
        <v>3</v>
      </c>
      <c r="B17" s="213" t="s">
        <v>395</v>
      </c>
      <c r="C17" s="209">
        <v>10</v>
      </c>
      <c r="D17" s="20" t="s">
        <v>440</v>
      </c>
      <c r="E17" s="233" t="s">
        <v>467</v>
      </c>
      <c r="F17" s="242"/>
      <c r="G17" s="242">
        <v>30</v>
      </c>
      <c r="H17" s="242"/>
      <c r="I17" s="242">
        <v>1</v>
      </c>
      <c r="J17" s="70">
        <f t="shared" si="1"/>
        <v>20</v>
      </c>
      <c r="K17" s="242"/>
      <c r="L17" s="242"/>
      <c r="M17" s="244">
        <f t="shared" si="0"/>
        <v>20</v>
      </c>
      <c r="N17" s="21"/>
    </row>
    <row r="18" spans="1:16" x14ac:dyDescent="0.25">
      <c r="A18" s="19">
        <v>4</v>
      </c>
      <c r="B18" s="213" t="s">
        <v>395</v>
      </c>
      <c r="C18" s="209">
        <v>15</v>
      </c>
      <c r="D18" s="20" t="s">
        <v>425</v>
      </c>
      <c r="E18" s="233" t="s">
        <v>457</v>
      </c>
      <c r="F18" s="242"/>
      <c r="G18" s="242">
        <v>90</v>
      </c>
      <c r="H18" s="242"/>
      <c r="I18" s="242">
        <v>1</v>
      </c>
      <c r="J18" s="70">
        <f t="shared" si="1"/>
        <v>60</v>
      </c>
      <c r="K18" s="242"/>
      <c r="L18" s="242"/>
      <c r="M18" s="244">
        <f t="shared" si="0"/>
        <v>60</v>
      </c>
      <c r="N18" s="23"/>
    </row>
    <row r="19" spans="1:16" ht="16.5" customHeight="1" x14ac:dyDescent="0.25">
      <c r="A19" s="19">
        <v>5</v>
      </c>
      <c r="B19" s="213" t="s">
        <v>395</v>
      </c>
      <c r="C19" s="19">
        <v>15</v>
      </c>
      <c r="D19" s="26" t="s">
        <v>440</v>
      </c>
      <c r="E19" s="249" t="s">
        <v>434</v>
      </c>
      <c r="F19" s="248"/>
      <c r="G19" s="242">
        <v>90</v>
      </c>
      <c r="H19" s="242"/>
      <c r="I19" s="242">
        <v>1</v>
      </c>
      <c r="J19" s="70">
        <f t="shared" si="1"/>
        <v>60</v>
      </c>
      <c r="K19" s="242"/>
      <c r="L19" s="242"/>
      <c r="M19" s="244">
        <f t="shared" si="0"/>
        <v>60</v>
      </c>
      <c r="N19" s="23"/>
    </row>
    <row r="20" spans="1:16" ht="18" customHeight="1" x14ac:dyDescent="0.25">
      <c r="A20" s="19">
        <v>6</v>
      </c>
      <c r="B20" s="20"/>
      <c r="C20" s="209"/>
      <c r="D20" s="185" t="s">
        <v>249</v>
      </c>
      <c r="E20" s="223" t="s">
        <v>280</v>
      </c>
      <c r="F20" s="242">
        <v>2</v>
      </c>
      <c r="G20" s="242"/>
      <c r="H20" s="242">
        <v>1</v>
      </c>
      <c r="I20" s="242"/>
      <c r="J20" s="70">
        <f t="shared" si="1"/>
        <v>2</v>
      </c>
      <c r="K20" s="242"/>
      <c r="L20" s="183"/>
      <c r="M20" s="244">
        <f t="shared" si="0"/>
        <v>2</v>
      </c>
      <c r="N20" s="223" t="s">
        <v>380</v>
      </c>
      <c r="O20" s="226"/>
      <c r="P20" s="227"/>
    </row>
    <row r="21" spans="1:16" ht="18" customHeight="1" x14ac:dyDescent="0.25">
      <c r="A21" s="19">
        <v>7</v>
      </c>
      <c r="B21" s="20"/>
      <c r="C21" s="209"/>
      <c r="D21" s="185" t="s">
        <v>440</v>
      </c>
      <c r="E21" s="223" t="s">
        <v>457</v>
      </c>
      <c r="F21" s="183"/>
      <c r="G21" s="242">
        <v>3</v>
      </c>
      <c r="H21" s="242"/>
      <c r="I21" s="242">
        <v>1</v>
      </c>
      <c r="J21" s="70">
        <f t="shared" si="1"/>
        <v>2</v>
      </c>
      <c r="K21" s="242"/>
      <c r="L21" s="183"/>
      <c r="M21" s="244">
        <f t="shared" si="0"/>
        <v>2</v>
      </c>
      <c r="N21" s="223" t="s">
        <v>380</v>
      </c>
      <c r="O21" s="226"/>
      <c r="P21" s="228"/>
    </row>
    <row r="22" spans="1:16" x14ac:dyDescent="0.25">
      <c r="A22" s="19">
        <v>8</v>
      </c>
      <c r="B22" s="20"/>
      <c r="C22" s="209"/>
      <c r="D22" s="185" t="s">
        <v>440</v>
      </c>
      <c r="E22" s="223" t="s">
        <v>441</v>
      </c>
      <c r="F22" s="183"/>
      <c r="G22" s="242">
        <v>6</v>
      </c>
      <c r="H22" s="242"/>
      <c r="I22" s="242">
        <v>1</v>
      </c>
      <c r="J22" s="70">
        <f t="shared" si="1"/>
        <v>4</v>
      </c>
      <c r="K22" s="242"/>
      <c r="L22" s="183"/>
      <c r="M22" s="244">
        <f t="shared" si="0"/>
        <v>4</v>
      </c>
      <c r="N22" s="223" t="s">
        <v>382</v>
      </c>
      <c r="O22" s="226"/>
      <c r="P22" s="228"/>
    </row>
    <row r="23" spans="1:16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ref="J23:J34" si="2">ROUND(IF(F23&gt;0,F23*H23,"0")+IF(G23&gt;0,(G23/1.5)*I23,"0"),1)</f>
        <v>0</v>
      </c>
      <c r="K23" s="242"/>
      <c r="L23" s="242"/>
      <c r="M23" s="244">
        <f t="shared" si="0"/>
        <v>0</v>
      </c>
      <c r="N23" s="23"/>
      <c r="O23" s="229"/>
      <c r="P23" s="188"/>
    </row>
    <row r="24" spans="1:16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2"/>
        <v>0</v>
      </c>
      <c r="K24" s="242"/>
      <c r="L24" s="242"/>
      <c r="M24" s="244">
        <f t="shared" si="0"/>
        <v>0</v>
      </c>
      <c r="N24" s="23"/>
    </row>
    <row r="25" spans="1:16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2"/>
        <v>0</v>
      </c>
      <c r="K25" s="242"/>
      <c r="L25" s="242"/>
      <c r="M25" s="244">
        <f t="shared" si="0"/>
        <v>0</v>
      </c>
      <c r="N25" s="23"/>
      <c r="O25" s="26" t="s">
        <v>302</v>
      </c>
    </row>
    <row r="26" spans="1:16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0"/>
        <v>0</v>
      </c>
      <c r="N26" s="21"/>
    </row>
    <row r="27" spans="1:16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0"/>
        <v>0</v>
      </c>
      <c r="N27" s="21"/>
    </row>
    <row r="28" spans="1:16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0"/>
        <v>0</v>
      </c>
      <c r="N28" s="23"/>
    </row>
    <row r="29" spans="1:16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0"/>
        <v>0</v>
      </c>
      <c r="N29" s="23"/>
    </row>
    <row r="30" spans="1:16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0"/>
        <v>0</v>
      </c>
      <c r="N30" s="23"/>
    </row>
    <row r="31" spans="1:16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0"/>
        <v>0</v>
      </c>
      <c r="N31" s="21"/>
    </row>
    <row r="32" spans="1:16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0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0"/>
        <v>0</v>
      </c>
      <c r="N34" s="23"/>
    </row>
    <row r="35" spans="1:14" ht="18.75" customHeight="1" x14ac:dyDescent="0.25">
      <c r="A35" s="283" t="s">
        <v>163</v>
      </c>
      <c r="B35" s="284"/>
      <c r="C35" s="284"/>
      <c r="D35" s="285"/>
      <c r="E35" s="20"/>
      <c r="F35" s="244">
        <f>SUM(F15:F34)</f>
        <v>2</v>
      </c>
      <c r="G35" s="244">
        <f>SUM(G15:G34)</f>
        <v>399</v>
      </c>
      <c r="H35" s="245"/>
      <c r="I35" s="245"/>
      <c r="J35" s="244">
        <f>SUM(J15:J34)</f>
        <v>268</v>
      </c>
      <c r="K35" s="244">
        <f>SUM(K15:K34)</f>
        <v>0</v>
      </c>
      <c r="L35" s="244">
        <f>SUM(L15:L34)</f>
        <v>0</v>
      </c>
      <c r="M35" s="244">
        <f>SUM(M15:M34)</f>
        <v>268</v>
      </c>
      <c r="N35" s="21"/>
    </row>
    <row r="36" spans="1:14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3" spans="1:14" x14ac:dyDescent="0.25">
      <c r="B43" s="282" t="s">
        <v>448</v>
      </c>
      <c r="C43" s="282"/>
      <c r="D43" s="282"/>
      <c r="F43" s="281" t="s">
        <v>468</v>
      </c>
      <c r="G43" s="281"/>
      <c r="H43" s="281"/>
      <c r="I43" s="281"/>
      <c r="J43" s="281"/>
      <c r="L43" s="282" t="s">
        <v>469</v>
      </c>
      <c r="M43" s="282"/>
      <c r="N43" s="282"/>
    </row>
  </sheetData>
  <customSheetViews>
    <customSheetView guid="{12C9832D-49BD-45CC-A5E0-F64F753F5189}" showPageBreaks="1" hiddenRows="1" topLeftCell="A16">
      <selection activeCell="O41" sqref="O41"/>
      <pageMargins left="0.18" right="0.17" top="0.22" bottom="0.22" header="0.17" footer="0.18"/>
      <pageSetup orientation="landscape" r:id="rId1"/>
    </customSheetView>
  </customSheetViews>
  <mergeCells count="21">
    <mergeCell ref="J2:N2"/>
    <mergeCell ref="J3:N3"/>
    <mergeCell ref="A5:N5"/>
    <mergeCell ref="A6:N6"/>
    <mergeCell ref="D10:D13"/>
    <mergeCell ref="H12:I12"/>
    <mergeCell ref="E10:E13"/>
    <mergeCell ref="C10:C13"/>
    <mergeCell ref="N10:N13"/>
    <mergeCell ref="F11:J11"/>
    <mergeCell ref="B10:B13"/>
    <mergeCell ref="L43:N43"/>
    <mergeCell ref="J12:J13"/>
    <mergeCell ref="B43:D43"/>
    <mergeCell ref="F43:J43"/>
    <mergeCell ref="A35:D35"/>
    <mergeCell ref="A10:A13"/>
    <mergeCell ref="F12:G12"/>
    <mergeCell ref="L11:L13"/>
    <mergeCell ref="K11:K13"/>
    <mergeCell ref="M11:M13"/>
  </mergeCells>
  <phoneticPr fontId="5" type="noConversion"/>
  <pageMargins left="0.18" right="0.17" top="0.22" bottom="0.22" header="0.17" footer="0.18"/>
  <pageSetup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N46"/>
  <sheetViews>
    <sheetView workbookViewId="0">
      <selection activeCell="P11" sqref="P11"/>
    </sheetView>
  </sheetViews>
  <sheetFormatPr defaultRowHeight="15.75" x14ac:dyDescent="0.25"/>
  <cols>
    <col min="1" max="1" width="4" style="26" customWidth="1"/>
    <col min="2" max="2" width="16.125" style="26" customWidth="1"/>
    <col min="3" max="3" width="6.125" style="26" customWidth="1"/>
    <col min="4" max="4" width="13.5" style="26" customWidth="1"/>
    <col min="5" max="5" width="12.75" style="26" customWidth="1"/>
    <col min="6" max="9" width="5.25" style="26" customWidth="1"/>
    <col min="10" max="11" width="8" style="26" customWidth="1"/>
    <col min="12" max="12" width="9.25" style="26" customWidth="1"/>
    <col min="13" max="13" width="10" style="26" customWidth="1"/>
    <col min="14" max="14" width="21.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340</v>
      </c>
      <c r="D7" s="32" t="s">
        <v>356</v>
      </c>
      <c r="E7" s="221" t="s">
        <v>322</v>
      </c>
      <c r="H7" s="33" t="s">
        <v>495</v>
      </c>
      <c r="I7" s="33" t="s">
        <v>277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303</v>
      </c>
      <c r="C15" s="19">
        <v>9</v>
      </c>
      <c r="D15" s="20" t="s">
        <v>274</v>
      </c>
      <c r="E15" s="20" t="s">
        <v>271</v>
      </c>
      <c r="F15" s="21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42"/>
      <c r="L15" s="242"/>
      <c r="M15" s="244">
        <f t="shared" ref="M15:M34" si="0">ROUND(J15+K15+L15,1)</f>
        <v>60</v>
      </c>
      <c r="N15" s="21"/>
    </row>
    <row r="16" spans="1:14" ht="18" customHeight="1" x14ac:dyDescent="0.25">
      <c r="A16" s="19">
        <v>2</v>
      </c>
      <c r="B16" s="20" t="s">
        <v>306</v>
      </c>
      <c r="C16" s="209">
        <v>15</v>
      </c>
      <c r="D16" s="20" t="s">
        <v>279</v>
      </c>
      <c r="E16" s="20" t="s">
        <v>264</v>
      </c>
      <c r="F16" s="242">
        <v>45</v>
      </c>
      <c r="G16" s="242"/>
      <c r="H16" s="242">
        <v>1</v>
      </c>
      <c r="I16" s="242"/>
      <c r="J16" s="70">
        <f>ROUND(IF(F16&gt;0,F16*H16,"0")+IF(G16&gt;0,(G16/1.5)*I16,"0"),1)</f>
        <v>45</v>
      </c>
      <c r="K16" s="242"/>
      <c r="L16" s="242"/>
      <c r="M16" s="244">
        <f t="shared" si="0"/>
        <v>45</v>
      </c>
      <c r="N16" s="21"/>
    </row>
    <row r="17" spans="1:14" ht="18" customHeight="1" x14ac:dyDescent="0.25">
      <c r="A17" s="19">
        <v>3</v>
      </c>
      <c r="B17" s="20" t="s">
        <v>306</v>
      </c>
      <c r="C17" s="209">
        <v>15</v>
      </c>
      <c r="D17" s="20" t="s">
        <v>279</v>
      </c>
      <c r="E17" s="20" t="s">
        <v>260</v>
      </c>
      <c r="F17" s="242">
        <v>45</v>
      </c>
      <c r="G17" s="242"/>
      <c r="H17" s="242">
        <v>1</v>
      </c>
      <c r="I17" s="242"/>
      <c r="J17" s="70">
        <f>ROUND(IF(F17&gt;0,F17*H17,"0")+IF(G17&gt;0,(G17/1.5)*I17,"0"),1)</f>
        <v>45</v>
      </c>
      <c r="K17" s="242"/>
      <c r="L17" s="242"/>
      <c r="M17" s="244">
        <f t="shared" si="0"/>
        <v>45</v>
      </c>
      <c r="N17" s="21"/>
    </row>
    <row r="18" spans="1:14" x14ac:dyDescent="0.25">
      <c r="A18" s="19">
        <v>4</v>
      </c>
      <c r="B18" s="20" t="s">
        <v>308</v>
      </c>
      <c r="C18" s="209">
        <v>15</v>
      </c>
      <c r="D18" s="20" t="s">
        <v>279</v>
      </c>
      <c r="E18" s="20" t="s">
        <v>265</v>
      </c>
      <c r="F18" s="242">
        <v>30</v>
      </c>
      <c r="G18" s="242"/>
      <c r="H18" s="242">
        <v>1</v>
      </c>
      <c r="I18" s="242"/>
      <c r="J18" s="70">
        <f>ROUND(IF(F18&gt;0,F18*H18,"0")+IF(G18&gt;0,(G18/1.5)*I18,"0"),1)</f>
        <v>30</v>
      </c>
      <c r="K18" s="242"/>
      <c r="L18" s="242"/>
      <c r="M18" s="244">
        <f t="shared" si="0"/>
        <v>30</v>
      </c>
      <c r="N18" s="23"/>
    </row>
    <row r="19" spans="1:14" ht="19.5" customHeight="1" x14ac:dyDescent="0.25">
      <c r="A19" s="19">
        <v>5</v>
      </c>
      <c r="B19" s="20" t="s">
        <v>308</v>
      </c>
      <c r="C19" s="209">
        <v>15</v>
      </c>
      <c r="D19" s="20" t="s">
        <v>279</v>
      </c>
      <c r="E19" s="20" t="s">
        <v>266</v>
      </c>
      <c r="F19" s="242">
        <v>30</v>
      </c>
      <c r="G19" s="242"/>
      <c r="H19" s="242">
        <v>1</v>
      </c>
      <c r="I19" s="242"/>
      <c r="J19" s="70">
        <f>ROUND(IF(F19&gt;0,F19*H19,"0")+IF(G19&gt;0,(G19/1.5)*I19,"0"),1)</f>
        <v>30</v>
      </c>
      <c r="K19" s="242"/>
      <c r="L19" s="242"/>
      <c r="M19" s="244">
        <f t="shared" si="0"/>
        <v>30</v>
      </c>
      <c r="N19" s="23"/>
    </row>
    <row r="20" spans="1:14" ht="18" customHeight="1" x14ac:dyDescent="0.25">
      <c r="A20" s="19">
        <v>6</v>
      </c>
      <c r="B20" s="20"/>
      <c r="C20" s="209"/>
      <c r="D20" s="20" t="s">
        <v>549</v>
      </c>
      <c r="E20" s="20" t="s">
        <v>550</v>
      </c>
      <c r="F20" s="242">
        <v>10</v>
      </c>
      <c r="G20" s="21"/>
      <c r="H20" s="242">
        <v>1</v>
      </c>
      <c r="I20" s="21"/>
      <c r="J20" s="70">
        <f t="shared" ref="J20:J34" si="1">ROUND(IF(F20&gt;0,F20*H20,"0")+IF(G20&gt;0,(G20/1.5)*I20,"0"),1)</f>
        <v>10</v>
      </c>
      <c r="K20" s="242"/>
      <c r="L20" s="242"/>
      <c r="M20" s="244">
        <f t="shared" si="0"/>
        <v>10</v>
      </c>
      <c r="N20" s="21"/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1"/>
      <c r="G21" s="21"/>
      <c r="H21" s="21"/>
      <c r="I21" s="21"/>
      <c r="J21" s="70">
        <f t="shared" si="1"/>
        <v>0</v>
      </c>
      <c r="K21" s="242"/>
      <c r="L21" s="242"/>
      <c r="M21" s="244">
        <f t="shared" si="0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1"/>
      <c r="G22" s="21"/>
      <c r="H22" s="21"/>
      <c r="I22" s="21"/>
      <c r="J22" s="70">
        <f t="shared" si="1"/>
        <v>0</v>
      </c>
      <c r="K22" s="242"/>
      <c r="L22" s="242"/>
      <c r="M22" s="244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1"/>
      <c r="G23" s="21"/>
      <c r="H23" s="21"/>
      <c r="I23" s="21"/>
      <c r="J23" s="70">
        <f t="shared" si="1"/>
        <v>0</v>
      </c>
      <c r="K23" s="242"/>
      <c r="L23" s="242"/>
      <c r="M23" s="244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1"/>
      <c r="G24" s="21"/>
      <c r="H24" s="21"/>
      <c r="I24" s="21"/>
      <c r="J24" s="70">
        <f t="shared" si="1"/>
        <v>0</v>
      </c>
      <c r="K24" s="242"/>
      <c r="L24" s="242"/>
      <c r="M24" s="244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1"/>
      <c r="G25" s="21"/>
      <c r="H25" s="21"/>
      <c r="I25" s="21"/>
      <c r="J25" s="70">
        <f t="shared" si="1"/>
        <v>0</v>
      </c>
      <c r="K25" s="242"/>
      <c r="L25" s="242"/>
      <c r="M25" s="244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1"/>
      <c r="G26" s="21"/>
      <c r="H26" s="21"/>
      <c r="I26" s="21"/>
      <c r="J26" s="70">
        <f t="shared" si="1"/>
        <v>0</v>
      </c>
      <c r="K26" s="242"/>
      <c r="L26" s="242"/>
      <c r="M26" s="244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1"/>
      <c r="G27" s="21"/>
      <c r="H27" s="21"/>
      <c r="I27" s="21"/>
      <c r="J27" s="70">
        <f t="shared" si="1"/>
        <v>0</v>
      </c>
      <c r="K27" s="242"/>
      <c r="L27" s="242"/>
      <c r="M27" s="244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1"/>
      <c r="G28" s="21"/>
      <c r="H28" s="21"/>
      <c r="I28" s="21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1"/>
      <c r="G29" s="21"/>
      <c r="H29" s="21"/>
      <c r="I29" s="21"/>
      <c r="J29" s="70">
        <f t="shared" si="1"/>
        <v>0</v>
      </c>
      <c r="K29" s="242"/>
      <c r="L29" s="242"/>
      <c r="M29" s="244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1"/>
      <c r="G30" s="21"/>
      <c r="H30" s="21"/>
      <c r="I30" s="21"/>
      <c r="J30" s="70">
        <f t="shared" si="1"/>
        <v>0</v>
      </c>
      <c r="K30" s="242"/>
      <c r="L30" s="242"/>
      <c r="M30" s="244">
        <f t="shared" si="0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1"/>
      <c r="G31" s="21"/>
      <c r="H31" s="21"/>
      <c r="I31" s="21"/>
      <c r="J31" s="70">
        <f t="shared" si="1"/>
        <v>0</v>
      </c>
      <c r="K31" s="242"/>
      <c r="L31" s="242"/>
      <c r="M31" s="244">
        <f t="shared" si="0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1"/>
      <c r="G32" s="21"/>
      <c r="H32" s="21"/>
      <c r="I32" s="21"/>
      <c r="J32" s="70">
        <f t="shared" si="1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1"/>
      <c r="G33" s="21"/>
      <c r="H33" s="21"/>
      <c r="I33" s="21"/>
      <c r="J33" s="70">
        <f t="shared" si="1"/>
        <v>0</v>
      </c>
      <c r="K33" s="242"/>
      <c r="L33" s="242"/>
      <c r="M33" s="244">
        <f t="shared" si="0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1"/>
      <c r="G34" s="21"/>
      <c r="H34" s="21"/>
      <c r="I34" s="21"/>
      <c r="J34" s="70">
        <f t="shared" si="1"/>
        <v>0</v>
      </c>
      <c r="K34" s="242"/>
      <c r="L34" s="242"/>
      <c r="M34" s="244">
        <f t="shared" si="0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30">
        <f>SUM(F15:F34)</f>
        <v>160</v>
      </c>
      <c r="G35" s="30">
        <f>SUM(G15:G34)</f>
        <v>90</v>
      </c>
      <c r="H35" s="22"/>
      <c r="I35" s="22"/>
      <c r="J35" s="244">
        <f>SUM(J15:J34)</f>
        <v>220</v>
      </c>
      <c r="K35" s="244">
        <f>SUM(K15:K34)</f>
        <v>0</v>
      </c>
      <c r="L35" s="244">
        <f>SUM(L15:L34)</f>
        <v>0</v>
      </c>
      <c r="M35" s="244">
        <f>SUM(M15:M34)</f>
        <v>220</v>
      </c>
      <c r="N35" s="21"/>
    </row>
    <row r="36" spans="1:14" s="24" customFormat="1" ht="21.75" customHeight="1" x14ac:dyDescent="0.25">
      <c r="B36" s="25"/>
    </row>
    <row r="37" spans="1:14" s="24" customFormat="1" ht="15" hidden="1" x14ac:dyDescent="0.25"/>
    <row r="38" spans="1:14" s="24" customFormat="1" ht="15" hidden="1" x14ac:dyDescent="0.25">
      <c r="B38" s="25"/>
    </row>
    <row r="39" spans="1:14" ht="17.25" customHeight="1" x14ac:dyDescent="0.25">
      <c r="L39" s="305" t="s">
        <v>167</v>
      </c>
      <c r="M39" s="305"/>
      <c r="N39" s="305"/>
    </row>
    <row r="40" spans="1:14" ht="17.25" customHeight="1" x14ac:dyDescent="0.25">
      <c r="C40" s="28" t="s">
        <v>15</v>
      </c>
      <c r="H40" s="28" t="s">
        <v>168</v>
      </c>
      <c r="I40" s="28"/>
      <c r="L40" s="273" t="s">
        <v>169</v>
      </c>
      <c r="M40" s="273"/>
      <c r="N40" s="273"/>
    </row>
    <row r="46" spans="1:14" x14ac:dyDescent="0.25">
      <c r="B46" s="282" t="s">
        <v>471</v>
      </c>
      <c r="C46" s="282"/>
      <c r="D46" s="282"/>
      <c r="F46" s="281" t="s">
        <v>429</v>
      </c>
      <c r="G46" s="281"/>
      <c r="H46" s="281"/>
      <c r="I46" s="281"/>
      <c r="J46" s="281"/>
      <c r="L46" s="281" t="s">
        <v>470</v>
      </c>
      <c r="M46" s="281"/>
      <c r="N46" s="281"/>
    </row>
  </sheetData>
  <customSheetViews>
    <customSheetView guid="{12C9832D-49BD-45CC-A5E0-F64F753F5189}" showPageBreaks="1" topLeftCell="A8">
      <selection activeCell="D22" sqref="D22"/>
      <pageMargins left="0.7" right="0.7" top="0.75" bottom="0.75" header="0.3" footer="0.3"/>
    </customSheetView>
  </customSheetViews>
  <mergeCells count="23">
    <mergeCell ref="N10:N13"/>
    <mergeCell ref="A35:D35"/>
    <mergeCell ref="B46:D46"/>
    <mergeCell ref="F46:J46"/>
    <mergeCell ref="L46:N46"/>
    <mergeCell ref="L40:N40"/>
    <mergeCell ref="L39:N39"/>
    <mergeCell ref="J2:N2"/>
    <mergeCell ref="J3:N3"/>
    <mergeCell ref="A5:N5"/>
    <mergeCell ref="A6:N6"/>
    <mergeCell ref="A10:A13"/>
    <mergeCell ref="H12:I12"/>
    <mergeCell ref="J12:J13"/>
    <mergeCell ref="B10:B13"/>
    <mergeCell ref="F11:J11"/>
    <mergeCell ref="K11:K13"/>
    <mergeCell ref="L11:L13"/>
    <mergeCell ref="M11:M13"/>
    <mergeCell ref="F12:G12"/>
    <mergeCell ref="C10:C13"/>
    <mergeCell ref="D10:D13"/>
    <mergeCell ref="E10:E13"/>
  </mergeCells>
  <phoneticPr fontId="5" type="noConversion"/>
  <pageMargins left="0.24" right="0.22" top="0.37" bottom="0.23" header="0.25" footer="0.2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30"/>
  <sheetViews>
    <sheetView topLeftCell="A12" workbookViewId="0">
      <selection activeCell="H20" sqref="H20"/>
    </sheetView>
  </sheetViews>
  <sheetFormatPr defaultRowHeight="15.75" x14ac:dyDescent="0.25"/>
  <cols>
    <col min="1" max="1" width="4" style="26" customWidth="1"/>
    <col min="2" max="2" width="13.625" style="26" customWidth="1"/>
    <col min="3" max="3" width="5.5" style="26" customWidth="1"/>
    <col min="4" max="4" width="19.75" style="26" customWidth="1"/>
    <col min="5" max="5" width="11.75" style="26" customWidth="1"/>
    <col min="6" max="6" width="6.125" style="26" customWidth="1"/>
    <col min="7" max="8" width="4.375" style="26" customWidth="1"/>
    <col min="9" max="9" width="3.25" style="26" customWidth="1"/>
    <col min="10" max="10" width="7" style="26" customWidth="1"/>
    <col min="11" max="11" width="5.75" style="26" customWidth="1"/>
    <col min="12" max="12" width="6.125" style="26" customWidth="1"/>
    <col min="13" max="13" width="5.75" style="26" customWidth="1"/>
    <col min="14" max="14" width="26.87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356</v>
      </c>
      <c r="E7" s="246" t="s">
        <v>322</v>
      </c>
      <c r="H7" s="33" t="s">
        <v>473</v>
      </c>
      <c r="I7" s="33" t="s">
        <v>277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0.7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13" t="s">
        <v>403</v>
      </c>
      <c r="C15" s="19">
        <v>10</v>
      </c>
      <c r="D15" s="20" t="s">
        <v>440</v>
      </c>
      <c r="E15" s="19" t="s">
        <v>510</v>
      </c>
      <c r="F15" s="242"/>
      <c r="G15" s="242">
        <v>30</v>
      </c>
      <c r="H15" s="242"/>
      <c r="I15" s="242">
        <v>1</v>
      </c>
      <c r="J15" s="70">
        <f>ROUND(IF(F15&gt;0,F15*H15,"0")+IF(G15&gt;0,(G15/1.5)*I15,"0"),1)</f>
        <v>20</v>
      </c>
      <c r="K15" s="242"/>
      <c r="L15" s="242"/>
      <c r="M15" s="244">
        <f t="shared" ref="M15:M21" si="0">ROUND(J15+K15+L15,1)</f>
        <v>20</v>
      </c>
      <c r="N15" s="21"/>
    </row>
    <row r="16" spans="1:14" ht="18" customHeight="1" x14ac:dyDescent="0.25">
      <c r="A16" s="19">
        <v>2</v>
      </c>
      <c r="B16" s="213" t="s">
        <v>395</v>
      </c>
      <c r="C16" s="209">
        <v>15</v>
      </c>
      <c r="D16" s="20" t="s">
        <v>248</v>
      </c>
      <c r="E16" s="19" t="s">
        <v>344</v>
      </c>
      <c r="F16" s="242">
        <v>70</v>
      </c>
      <c r="G16" s="242"/>
      <c r="H16" s="242">
        <v>1</v>
      </c>
      <c r="I16" s="242"/>
      <c r="J16" s="70">
        <f t="shared" ref="J16:J21" si="1">ROUND(IF(F16&gt;0,F16*H16,"0")+IF(G16&gt;0,(G16/1.5)*I16,"0"),1)</f>
        <v>70</v>
      </c>
      <c r="K16" s="242"/>
      <c r="L16" s="242"/>
      <c r="M16" s="244">
        <f t="shared" si="0"/>
        <v>70</v>
      </c>
      <c r="N16" s="21" t="s">
        <v>401</v>
      </c>
    </row>
    <row r="17" spans="1:14" ht="18" customHeight="1" x14ac:dyDescent="0.25">
      <c r="A17" s="19">
        <v>3</v>
      </c>
      <c r="B17" s="213" t="s">
        <v>395</v>
      </c>
      <c r="C17" s="209">
        <v>15</v>
      </c>
      <c r="D17" s="20" t="s">
        <v>398</v>
      </c>
      <c r="E17" s="19" t="s">
        <v>283</v>
      </c>
      <c r="F17" s="242">
        <v>75</v>
      </c>
      <c r="G17" s="242"/>
      <c r="H17" s="242">
        <v>1</v>
      </c>
      <c r="I17" s="242"/>
      <c r="J17" s="70">
        <f t="shared" si="1"/>
        <v>75</v>
      </c>
      <c r="K17" s="242"/>
      <c r="L17" s="242"/>
      <c r="M17" s="244">
        <f t="shared" si="0"/>
        <v>75</v>
      </c>
      <c r="N17" s="21"/>
    </row>
    <row r="18" spans="1:14" x14ac:dyDescent="0.25">
      <c r="A18" s="19">
        <v>4</v>
      </c>
      <c r="B18" s="213" t="s">
        <v>395</v>
      </c>
      <c r="C18" s="209">
        <v>15</v>
      </c>
      <c r="D18" s="20" t="s">
        <v>278</v>
      </c>
      <c r="E18" s="19" t="s">
        <v>264</v>
      </c>
      <c r="F18" s="242">
        <v>45</v>
      </c>
      <c r="G18" s="242"/>
      <c r="H18" s="242">
        <v>1</v>
      </c>
      <c r="I18" s="242"/>
      <c r="J18" s="70">
        <f t="shared" si="1"/>
        <v>45</v>
      </c>
      <c r="K18" s="242"/>
      <c r="L18" s="242"/>
      <c r="M18" s="244">
        <f t="shared" si="0"/>
        <v>45</v>
      </c>
      <c r="N18" s="23"/>
    </row>
    <row r="19" spans="1:14" ht="19.5" customHeight="1" x14ac:dyDescent="0.25">
      <c r="A19" s="19">
        <v>5</v>
      </c>
      <c r="B19" s="213" t="s">
        <v>395</v>
      </c>
      <c r="C19" s="209">
        <v>15</v>
      </c>
      <c r="D19" s="20" t="s">
        <v>278</v>
      </c>
      <c r="E19" s="19" t="s">
        <v>260</v>
      </c>
      <c r="F19" s="242">
        <v>45</v>
      </c>
      <c r="G19" s="242"/>
      <c r="H19" s="242">
        <v>1</v>
      </c>
      <c r="I19" s="242"/>
      <c r="J19" s="70">
        <f t="shared" si="1"/>
        <v>45</v>
      </c>
      <c r="K19" s="242"/>
      <c r="L19" s="242"/>
      <c r="M19" s="244">
        <f t="shared" si="0"/>
        <v>45</v>
      </c>
      <c r="N19" s="23"/>
    </row>
    <row r="20" spans="1:14" ht="20.25" customHeight="1" x14ac:dyDescent="0.25">
      <c r="A20" s="19">
        <v>6</v>
      </c>
      <c r="B20" s="213" t="s">
        <v>404</v>
      </c>
      <c r="C20" s="209">
        <v>15</v>
      </c>
      <c r="D20" s="20" t="s">
        <v>402</v>
      </c>
      <c r="E20" s="19" t="s">
        <v>265</v>
      </c>
      <c r="F20" s="242">
        <v>60</v>
      </c>
      <c r="G20" s="242"/>
      <c r="H20" s="242">
        <v>1.1000000000000001</v>
      </c>
      <c r="I20" s="242"/>
      <c r="J20" s="70">
        <f t="shared" si="1"/>
        <v>66</v>
      </c>
      <c r="K20" s="242"/>
      <c r="L20" s="242"/>
      <c r="M20" s="244">
        <f t="shared" si="0"/>
        <v>66</v>
      </c>
      <c r="N20" s="21"/>
    </row>
    <row r="21" spans="1:14" ht="21" customHeight="1" x14ac:dyDescent="0.25">
      <c r="A21" s="19">
        <v>7</v>
      </c>
      <c r="B21" s="20" t="s">
        <v>403</v>
      </c>
      <c r="C21" s="209">
        <v>6</v>
      </c>
      <c r="D21" s="20" t="s">
        <v>420</v>
      </c>
      <c r="E21" s="19" t="s">
        <v>511</v>
      </c>
      <c r="F21" s="242"/>
      <c r="G21" s="242">
        <v>30</v>
      </c>
      <c r="H21" s="242"/>
      <c r="I21" s="242">
        <v>1.2</v>
      </c>
      <c r="J21" s="70">
        <f t="shared" si="1"/>
        <v>24</v>
      </c>
      <c r="K21" s="242"/>
      <c r="L21" s="242"/>
      <c r="M21" s="244">
        <f t="shared" si="0"/>
        <v>24</v>
      </c>
      <c r="N21" s="21"/>
    </row>
    <row r="22" spans="1:14" ht="22.5" customHeight="1" x14ac:dyDescent="0.25">
      <c r="A22" s="283" t="s">
        <v>163</v>
      </c>
      <c r="B22" s="284"/>
      <c r="C22" s="284"/>
      <c r="D22" s="285"/>
      <c r="E22" s="20"/>
      <c r="F22" s="244">
        <f>SUM(F15:F21)</f>
        <v>295</v>
      </c>
      <c r="G22" s="244">
        <f>SUM(G15:G21)</f>
        <v>60</v>
      </c>
      <c r="H22" s="245"/>
      <c r="I22" s="245"/>
      <c r="J22" s="244">
        <f>SUM(J15:J21)</f>
        <v>345</v>
      </c>
      <c r="K22" s="244">
        <f>SUM(K15:K21)</f>
        <v>0</v>
      </c>
      <c r="L22" s="244">
        <f>SUM(L15:L21)</f>
        <v>0</v>
      </c>
      <c r="M22" s="244">
        <f>SUM(M15:M21)</f>
        <v>345</v>
      </c>
      <c r="N22" s="21"/>
    </row>
    <row r="23" spans="1:14" ht="18" customHeight="1" x14ac:dyDescent="0.25">
      <c r="M23" s="27" t="s">
        <v>167</v>
      </c>
    </row>
    <row r="24" spans="1:14" x14ac:dyDescent="0.25">
      <c r="C24" s="28" t="s">
        <v>15</v>
      </c>
      <c r="H24" s="28" t="s">
        <v>168</v>
      </c>
      <c r="I24" s="28"/>
      <c r="M24" s="28" t="s">
        <v>169</v>
      </c>
    </row>
    <row r="30" spans="1:14" x14ac:dyDescent="0.25">
      <c r="B30" s="282" t="s">
        <v>471</v>
      </c>
      <c r="C30" s="282"/>
      <c r="D30" s="282"/>
      <c r="F30" s="281" t="s">
        <v>429</v>
      </c>
      <c r="G30" s="281"/>
      <c r="H30" s="281"/>
      <c r="I30" s="281"/>
      <c r="J30" s="281"/>
      <c r="L30" s="282" t="s">
        <v>470</v>
      </c>
      <c r="M30" s="282"/>
      <c r="N30" s="282"/>
    </row>
  </sheetData>
  <customSheetViews>
    <customSheetView guid="{12C9832D-49BD-45CC-A5E0-F64F753F5189}" showPageBreaks="1" topLeftCell="A7">
      <selection activeCell="P13" sqref="P13"/>
      <pageMargins left="0" right="0" top="0" bottom="0" header="0" footer="0"/>
      <pageSetup orientation="landscape" r:id="rId1"/>
    </customSheetView>
  </customSheetViews>
  <mergeCells count="21">
    <mergeCell ref="J2:N2"/>
    <mergeCell ref="J3:N3"/>
    <mergeCell ref="A5:N5"/>
    <mergeCell ref="A6:N6"/>
    <mergeCell ref="A10:A13"/>
    <mergeCell ref="B10:B13"/>
    <mergeCell ref="K11:K13"/>
    <mergeCell ref="L30:N30"/>
    <mergeCell ref="A22:D22"/>
    <mergeCell ref="F11:J11"/>
    <mergeCell ref="N10:N13"/>
    <mergeCell ref="M11:M13"/>
    <mergeCell ref="L11:L13"/>
    <mergeCell ref="F12:G12"/>
    <mergeCell ref="J12:J13"/>
    <mergeCell ref="H12:I12"/>
    <mergeCell ref="C10:C13"/>
    <mergeCell ref="D10:D13"/>
    <mergeCell ref="E10:E13"/>
    <mergeCell ref="B30:D30"/>
    <mergeCell ref="F30:J30"/>
  </mergeCells>
  <phoneticPr fontId="5" type="noConversion"/>
  <pageMargins left="0" right="0" top="0" bottom="0" header="0" footer="0"/>
  <pageSetup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45"/>
  <sheetViews>
    <sheetView topLeftCell="A10" workbookViewId="0">
      <selection activeCell="Q35" sqref="Q35"/>
    </sheetView>
  </sheetViews>
  <sheetFormatPr defaultRowHeight="15.75" x14ac:dyDescent="0.25"/>
  <cols>
    <col min="1" max="1" width="4" style="26" customWidth="1"/>
    <col min="2" max="2" width="15.25" style="26" customWidth="1"/>
    <col min="3" max="3" width="6.125" style="26" customWidth="1"/>
    <col min="4" max="4" width="18.375" style="26" customWidth="1"/>
    <col min="5" max="5" width="12.75" style="26" customWidth="1"/>
    <col min="6" max="9" width="5.25" style="26" customWidth="1"/>
    <col min="10" max="11" width="8" style="26" customWidth="1"/>
    <col min="12" max="12" width="9.25" style="26" customWidth="1"/>
    <col min="13" max="13" width="10" style="26" customWidth="1"/>
    <col min="14" max="14" width="13.62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357</v>
      </c>
      <c r="E7" s="221" t="s">
        <v>358</v>
      </c>
      <c r="H7" s="33" t="s">
        <v>495</v>
      </c>
      <c r="I7" s="33" t="s">
        <v>243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303</v>
      </c>
      <c r="C15" s="19">
        <v>9</v>
      </c>
      <c r="D15" s="20" t="s">
        <v>236</v>
      </c>
      <c r="E15" s="19" t="s">
        <v>271</v>
      </c>
      <c r="F15" s="242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42"/>
      <c r="L15" s="242"/>
      <c r="M15" s="244">
        <f t="shared" ref="M15:M34" si="0">ROUND(J15+K15+L15,1)</f>
        <v>60</v>
      </c>
      <c r="N15" s="21"/>
    </row>
    <row r="16" spans="1:14" ht="18" customHeight="1" x14ac:dyDescent="0.25">
      <c r="A16" s="19">
        <v>2</v>
      </c>
      <c r="B16" s="20" t="s">
        <v>303</v>
      </c>
      <c r="C16" s="19">
        <v>9</v>
      </c>
      <c r="D16" s="20" t="s">
        <v>236</v>
      </c>
      <c r="E16" s="19" t="s">
        <v>281</v>
      </c>
      <c r="F16" s="242"/>
      <c r="G16" s="242">
        <v>90</v>
      </c>
      <c r="H16" s="242"/>
      <c r="I16" s="242">
        <v>1</v>
      </c>
      <c r="J16" s="70">
        <f>ROUND(IF(F16&gt;0,F16*H16,"0")+IF(G16&gt;0,(G16/1.5)*I16,"0"),1)</f>
        <v>60</v>
      </c>
      <c r="K16" s="242"/>
      <c r="L16" s="242"/>
      <c r="M16" s="244">
        <f>ROUND(J16+K16+L16,1)</f>
        <v>60</v>
      </c>
      <c r="N16" s="21"/>
    </row>
    <row r="17" spans="1:14" ht="18" customHeight="1" x14ac:dyDescent="0.25">
      <c r="A17" s="19">
        <v>3</v>
      </c>
      <c r="B17" s="20" t="s">
        <v>303</v>
      </c>
      <c r="C17" s="19">
        <v>9</v>
      </c>
      <c r="D17" s="20" t="s">
        <v>236</v>
      </c>
      <c r="E17" s="19" t="s">
        <v>235</v>
      </c>
      <c r="F17" s="242"/>
      <c r="G17" s="242">
        <v>90</v>
      </c>
      <c r="H17" s="242"/>
      <c r="I17" s="242">
        <v>1</v>
      </c>
      <c r="J17" s="70">
        <f>ROUND(IF(F17&gt;0,F17*H17,"0")+IF(G17&gt;0,(G17/1.5)*I17,"0"),1)</f>
        <v>60</v>
      </c>
      <c r="K17" s="242"/>
      <c r="L17" s="242"/>
      <c r="M17" s="244">
        <f t="shared" si="0"/>
        <v>60</v>
      </c>
      <c r="N17" s="21"/>
    </row>
    <row r="18" spans="1:14" x14ac:dyDescent="0.25">
      <c r="A18" s="19">
        <v>4</v>
      </c>
      <c r="B18" s="20"/>
      <c r="C18" s="209"/>
      <c r="D18" s="20" t="s">
        <v>590</v>
      </c>
      <c r="E18" s="20"/>
      <c r="F18" s="242">
        <v>5</v>
      </c>
      <c r="G18" s="242"/>
      <c r="H18" s="242">
        <v>1</v>
      </c>
      <c r="I18" s="242"/>
      <c r="J18" s="70">
        <f>ROUND(IF(F18&gt;0,F18*H18,"0")+IF(G18&gt;0,(G18/1.5)*I18,"0"),1)</f>
        <v>5</v>
      </c>
      <c r="K18" s="242"/>
      <c r="L18" s="242"/>
      <c r="M18" s="244">
        <f t="shared" si="0"/>
        <v>5</v>
      </c>
      <c r="N18" s="23"/>
    </row>
    <row r="19" spans="1:14" ht="19.5" customHeight="1" x14ac:dyDescent="0.25">
      <c r="A19" s="19">
        <v>5</v>
      </c>
      <c r="B19" s="20"/>
      <c r="C19" s="209"/>
      <c r="D19" s="20" t="s">
        <v>576</v>
      </c>
      <c r="E19" s="20"/>
      <c r="F19" s="242">
        <v>10</v>
      </c>
      <c r="G19" s="242">
        <v>10</v>
      </c>
      <c r="H19" s="242">
        <v>1</v>
      </c>
      <c r="I19" s="242">
        <v>1.5</v>
      </c>
      <c r="J19" s="70">
        <f>ROUND(IF(F19&gt;0,F19*H19,"0")+IF(G19&gt;0,(G19/1.5)*I19,"0"),1)</f>
        <v>20</v>
      </c>
      <c r="K19" s="242"/>
      <c r="L19" s="242"/>
      <c r="M19" s="244">
        <f t="shared" si="0"/>
        <v>20</v>
      </c>
      <c r="N19" s="23"/>
    </row>
    <row r="20" spans="1:14" ht="18" hidden="1" customHeight="1" x14ac:dyDescent="0.25">
      <c r="A20" s="19">
        <v>6</v>
      </c>
      <c r="B20" s="20"/>
      <c r="C20" s="209"/>
      <c r="D20" s="20"/>
      <c r="E20" s="20"/>
      <c r="F20" s="242"/>
      <c r="G20" s="242"/>
      <c r="H20" s="242"/>
      <c r="I20" s="242"/>
      <c r="J20" s="70">
        <f t="shared" ref="J20:J34" si="1">ROUND(IF(F20&gt;0,F20*H20,"0")+IF(G20&gt;0,(G20/1.5)*I20,"0"),1)</f>
        <v>0</v>
      </c>
      <c r="K20" s="242"/>
      <c r="L20" s="242"/>
      <c r="M20" s="244">
        <f t="shared" si="0"/>
        <v>0</v>
      </c>
      <c r="N20" s="21"/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42"/>
      <c r="G21" s="242"/>
      <c r="H21" s="242"/>
      <c r="I21" s="242"/>
      <c r="J21" s="70">
        <f t="shared" si="1"/>
        <v>0</v>
      </c>
      <c r="K21" s="242"/>
      <c r="L21" s="242"/>
      <c r="M21" s="244">
        <f t="shared" si="0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 t="shared" si="1"/>
        <v>0</v>
      </c>
      <c r="K22" s="242"/>
      <c r="L22" s="242"/>
      <c r="M22" s="244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1"/>
        <v>0</v>
      </c>
      <c r="K23" s="242"/>
      <c r="L23" s="242"/>
      <c r="M23" s="244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1"/>
        <v>0</v>
      </c>
      <c r="K24" s="242"/>
      <c r="L24" s="242"/>
      <c r="M24" s="244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1"/>
        <v>0</v>
      </c>
      <c r="K25" s="242"/>
      <c r="L25" s="242"/>
      <c r="M25" s="244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1"/>
        <v>0</v>
      </c>
      <c r="K26" s="242"/>
      <c r="L26" s="242"/>
      <c r="M26" s="244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1"/>
        <v>0</v>
      </c>
      <c r="K27" s="242"/>
      <c r="L27" s="242"/>
      <c r="M27" s="244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1"/>
        <v>0</v>
      </c>
      <c r="K29" s="242"/>
      <c r="L29" s="242"/>
      <c r="M29" s="244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1"/>
        <v>0</v>
      </c>
      <c r="K30" s="242"/>
      <c r="L30" s="242"/>
      <c r="M30" s="244">
        <f t="shared" si="0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1"/>
        <v>0</v>
      </c>
      <c r="K31" s="242"/>
      <c r="L31" s="242"/>
      <c r="M31" s="244">
        <f t="shared" si="0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1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1"/>
        <v>0</v>
      </c>
      <c r="K33" s="242"/>
      <c r="L33" s="242"/>
      <c r="M33" s="244">
        <f t="shared" si="0"/>
        <v>0</v>
      </c>
      <c r="N33" s="23"/>
    </row>
    <row r="34" spans="1:14" x14ac:dyDescent="0.25">
      <c r="A34" s="19"/>
      <c r="B34" s="20"/>
      <c r="C34" s="20"/>
      <c r="D34" s="20"/>
      <c r="E34" s="20"/>
      <c r="F34" s="242"/>
      <c r="G34" s="242"/>
      <c r="H34" s="242"/>
      <c r="I34" s="242"/>
      <c r="J34" s="70">
        <f t="shared" si="1"/>
        <v>0</v>
      </c>
      <c r="K34" s="242"/>
      <c r="L34" s="242"/>
      <c r="M34" s="244">
        <f t="shared" si="0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15</v>
      </c>
      <c r="G35" s="244">
        <f>SUM(G15:G34)</f>
        <v>280</v>
      </c>
      <c r="H35" s="245"/>
      <c r="I35" s="245"/>
      <c r="J35" s="244">
        <f>SUM(J15:J34)</f>
        <v>205</v>
      </c>
      <c r="K35" s="244">
        <f>SUM(K15:K34)</f>
        <v>0</v>
      </c>
      <c r="L35" s="244">
        <f>SUM(L15:L34)</f>
        <v>0</v>
      </c>
      <c r="M35" s="244">
        <f>SUM(M15:M34)</f>
        <v>205</v>
      </c>
      <c r="N35" s="21"/>
    </row>
    <row r="36" spans="1:14" s="24" customFormat="1" ht="21.75" customHeight="1" x14ac:dyDescent="0.25">
      <c r="B36" s="25"/>
    </row>
    <row r="37" spans="1:14" s="24" customFormat="1" ht="15" hidden="1" x14ac:dyDescent="0.25"/>
    <row r="38" spans="1:14" s="24" customFormat="1" ht="15" hidden="1" x14ac:dyDescent="0.25">
      <c r="B38" s="25"/>
    </row>
    <row r="39" spans="1:14" x14ac:dyDescent="0.25">
      <c r="M39" s="27" t="s">
        <v>167</v>
      </c>
    </row>
    <row r="40" spans="1:14" ht="17.25" customHeight="1" x14ac:dyDescent="0.25">
      <c r="B40" s="273" t="s">
        <v>15</v>
      </c>
      <c r="C40" s="273"/>
      <c r="D40" s="273"/>
      <c r="F40" s="273" t="s">
        <v>168</v>
      </c>
      <c r="G40" s="273"/>
      <c r="H40" s="273"/>
      <c r="I40" s="273"/>
      <c r="J40" s="273"/>
      <c r="L40" s="273" t="s">
        <v>169</v>
      </c>
      <c r="M40" s="273"/>
      <c r="N40" s="273"/>
    </row>
    <row r="45" spans="1:14" x14ac:dyDescent="0.25">
      <c r="B45" s="281" t="s">
        <v>438</v>
      </c>
      <c r="C45" s="281"/>
      <c r="D45" s="281"/>
      <c r="F45" s="281" t="s">
        <v>464</v>
      </c>
      <c r="G45" s="281"/>
      <c r="H45" s="281"/>
      <c r="I45" s="281"/>
      <c r="J45" s="281"/>
      <c r="L45" s="281" t="s">
        <v>472</v>
      </c>
      <c r="M45" s="281"/>
      <c r="N45" s="281"/>
    </row>
  </sheetData>
  <customSheetViews>
    <customSheetView guid="{12C9832D-49BD-45CC-A5E0-F64F753F5189}" showPageBreaks="1" topLeftCell="A6">
      <selection activeCell="L21" sqref="L21"/>
      <pageMargins left="0.7" right="0.7" top="0.75" bottom="0.75" header="0.3" footer="0.3"/>
    </customSheetView>
  </customSheetViews>
  <mergeCells count="24">
    <mergeCell ref="B45:D45"/>
    <mergeCell ref="F45:J45"/>
    <mergeCell ref="M11:M13"/>
    <mergeCell ref="F12:G12"/>
    <mergeCell ref="K11:K13"/>
    <mergeCell ref="L11:L13"/>
    <mergeCell ref="L45:N45"/>
    <mergeCell ref="L40:N40"/>
    <mergeCell ref="E10:E13"/>
    <mergeCell ref="N10:N13"/>
    <mergeCell ref="B40:D40"/>
    <mergeCell ref="F40:J40"/>
    <mergeCell ref="A35:D35"/>
    <mergeCell ref="F11:J11"/>
    <mergeCell ref="C10:C13"/>
    <mergeCell ref="D10:D13"/>
    <mergeCell ref="J2:N2"/>
    <mergeCell ref="J3:N3"/>
    <mergeCell ref="A5:N5"/>
    <mergeCell ref="A6:N6"/>
    <mergeCell ref="A10:A13"/>
    <mergeCell ref="B10:B13"/>
    <mergeCell ref="H12:I12"/>
    <mergeCell ref="J12:J13"/>
  </mergeCells>
  <phoneticPr fontId="5" type="noConversion"/>
  <pageMargins left="0.46" right="0.16" top="0.31" bottom="0.26" header="0.22" footer="0.2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N44"/>
  <sheetViews>
    <sheetView topLeftCell="A13" workbookViewId="0">
      <selection activeCell="I46" sqref="I46"/>
    </sheetView>
  </sheetViews>
  <sheetFormatPr defaultRowHeight="15.75" x14ac:dyDescent="0.25"/>
  <cols>
    <col min="1" max="1" width="4" style="26" customWidth="1"/>
    <col min="2" max="2" width="12.25" style="26" customWidth="1"/>
    <col min="3" max="3" width="8.625" style="26" customWidth="1"/>
    <col min="4" max="4" width="18.625" style="26" customWidth="1"/>
    <col min="5" max="5" width="11.75" style="26" customWidth="1"/>
    <col min="6" max="6" width="6" style="26" customWidth="1"/>
    <col min="7" max="7" width="5.5" style="26" customWidth="1"/>
    <col min="8" max="8" width="5.375" style="26" customWidth="1"/>
    <col min="9" max="9" width="5.125" style="26" customWidth="1"/>
    <col min="10" max="10" width="6.875" style="26" customWidth="1"/>
    <col min="11" max="11" width="7" style="26" customWidth="1"/>
    <col min="12" max="12" width="7.125" style="26" customWidth="1"/>
    <col min="13" max="13" width="7.375" style="26" customWidth="1"/>
    <col min="14" max="14" width="18.2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357</v>
      </c>
      <c r="E7" s="246" t="s">
        <v>358</v>
      </c>
      <c r="H7" s="202" t="s">
        <v>473</v>
      </c>
      <c r="I7" s="33" t="s">
        <v>243</v>
      </c>
      <c r="L7" s="202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28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13" t="s">
        <v>395</v>
      </c>
      <c r="C15" s="19">
        <v>15</v>
      </c>
      <c r="D15" s="20" t="s">
        <v>398</v>
      </c>
      <c r="E15" s="19" t="s">
        <v>280</v>
      </c>
      <c r="F15" s="242">
        <v>75</v>
      </c>
      <c r="G15" s="242"/>
      <c r="H15" s="242">
        <v>1</v>
      </c>
      <c r="I15" s="242"/>
      <c r="J15" s="70">
        <f>ROUND(IF(F15&gt;0,F15*H15,"0")+IF(G15&gt;0,(G15/1.5)*I15,"0"),1)</f>
        <v>75</v>
      </c>
      <c r="K15" s="242"/>
      <c r="L15" s="242"/>
      <c r="M15" s="244">
        <f t="shared" ref="M15:M34" si="0">ROUND(J15+K15+L15,1)</f>
        <v>75</v>
      </c>
      <c r="N15" s="21"/>
    </row>
    <row r="16" spans="1:14" ht="22.5" customHeight="1" x14ac:dyDescent="0.25">
      <c r="A16" s="19">
        <v>2</v>
      </c>
      <c r="B16" s="213" t="s">
        <v>395</v>
      </c>
      <c r="C16" s="209">
        <v>15</v>
      </c>
      <c r="D16" s="20" t="s">
        <v>431</v>
      </c>
      <c r="E16" s="19" t="s">
        <v>441</v>
      </c>
      <c r="F16" s="242"/>
      <c r="G16" s="242">
        <v>90</v>
      </c>
      <c r="H16" s="242"/>
      <c r="I16" s="242">
        <v>1</v>
      </c>
      <c r="J16" s="70">
        <f>ROUND(IF(F16&gt;0,F16*H16,"0")+IF(G16&gt;0,(G16/1.5)*I16,"0"),1)</f>
        <v>60</v>
      </c>
      <c r="K16" s="242"/>
      <c r="L16" s="242"/>
      <c r="M16" s="244">
        <f t="shared" si="0"/>
        <v>60</v>
      </c>
      <c r="N16" s="21"/>
    </row>
    <row r="17" spans="1:14" ht="21" customHeight="1" x14ac:dyDescent="0.25">
      <c r="A17" s="19">
        <v>3</v>
      </c>
      <c r="B17" s="213" t="s">
        <v>395</v>
      </c>
      <c r="C17" s="209">
        <v>15</v>
      </c>
      <c r="D17" s="20" t="s">
        <v>431</v>
      </c>
      <c r="E17" s="19" t="s">
        <v>446</v>
      </c>
      <c r="F17" s="242"/>
      <c r="G17" s="242">
        <v>90</v>
      </c>
      <c r="H17" s="242"/>
      <c r="I17" s="242">
        <v>1</v>
      </c>
      <c r="J17" s="70">
        <f>ROUND(IF(F17&gt;0,F17*H17,"0")+IF(G17&gt;0,(G17/1.5)*I17,"0"),1)</f>
        <v>60</v>
      </c>
      <c r="K17" s="242"/>
      <c r="L17" s="242"/>
      <c r="M17" s="244">
        <f t="shared" si="0"/>
        <v>60</v>
      </c>
      <c r="N17" s="21"/>
    </row>
    <row r="18" spans="1:14" ht="18.75" customHeight="1" x14ac:dyDescent="0.25">
      <c r="A18" s="19">
        <v>4</v>
      </c>
      <c r="B18" s="213" t="s">
        <v>395</v>
      </c>
      <c r="C18" s="209">
        <v>15</v>
      </c>
      <c r="D18" s="20" t="s">
        <v>398</v>
      </c>
      <c r="E18" s="19" t="s">
        <v>254</v>
      </c>
      <c r="F18" s="242">
        <v>30</v>
      </c>
      <c r="G18" s="242"/>
      <c r="H18" s="242">
        <v>1</v>
      </c>
      <c r="I18" s="242"/>
      <c r="J18" s="70">
        <f>ROUND(IF(F18&gt;0,F18*H18,"0")+IF(G18&gt;0,(G18/1.5)*I18,"0"),1)</f>
        <v>30</v>
      </c>
      <c r="K18" s="242"/>
      <c r="L18" s="242"/>
      <c r="M18" s="244">
        <f t="shared" si="0"/>
        <v>30</v>
      </c>
      <c r="N18" s="23"/>
    </row>
    <row r="19" spans="1:14" ht="21.75" customHeight="1" x14ac:dyDescent="0.25">
      <c r="A19" s="19">
        <v>5</v>
      </c>
      <c r="B19" s="213" t="s">
        <v>395</v>
      </c>
      <c r="C19" s="209">
        <v>15</v>
      </c>
      <c r="D19" s="20" t="s">
        <v>279</v>
      </c>
      <c r="E19" s="19" t="s">
        <v>254</v>
      </c>
      <c r="F19" s="242">
        <v>45</v>
      </c>
      <c r="G19" s="242"/>
      <c r="H19" s="242">
        <v>1</v>
      </c>
      <c r="I19" s="242"/>
      <c r="J19" s="70">
        <f>ROUND(IF(F19&gt;0,F19*H19,"0")+IF(G19&gt;0,(G19/1.5)*I19,"0"),1)</f>
        <v>45</v>
      </c>
      <c r="K19" s="242"/>
      <c r="L19" s="242"/>
      <c r="M19" s="244">
        <f t="shared" si="0"/>
        <v>45</v>
      </c>
      <c r="N19" s="23"/>
    </row>
    <row r="20" spans="1:14" ht="21.75" customHeight="1" x14ac:dyDescent="0.25">
      <c r="A20" s="19">
        <v>6</v>
      </c>
      <c r="B20" s="20"/>
      <c r="C20" s="209"/>
      <c r="D20" s="20" t="s">
        <v>332</v>
      </c>
      <c r="E20" s="20"/>
      <c r="F20" s="242"/>
      <c r="G20" s="242"/>
      <c r="H20" s="242"/>
      <c r="I20" s="242"/>
      <c r="J20" s="70">
        <f t="shared" ref="J20:J34" si="1">ROUND(IF(F20&gt;0,F20*H20,"0")+IF(G20&gt;0,(G20/1.5)*I20,"0"),1)</f>
        <v>0</v>
      </c>
      <c r="K20" s="242">
        <f>15%*130</f>
        <v>19.5</v>
      </c>
      <c r="L20" s="242"/>
      <c r="M20" s="244">
        <f t="shared" si="0"/>
        <v>19.5</v>
      </c>
      <c r="N20" s="21"/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42"/>
      <c r="G21" s="242"/>
      <c r="H21" s="242"/>
      <c r="I21" s="242"/>
      <c r="J21" s="70">
        <f t="shared" si="1"/>
        <v>0</v>
      </c>
      <c r="K21" s="242"/>
      <c r="L21" s="242"/>
      <c r="M21" s="244">
        <f t="shared" si="0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 t="shared" si="1"/>
        <v>0</v>
      </c>
      <c r="K22" s="242"/>
      <c r="L22" s="242"/>
      <c r="M22" s="244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1"/>
        <v>0</v>
      </c>
      <c r="K23" s="242"/>
      <c r="L23" s="242"/>
      <c r="M23" s="244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1"/>
        <v>0</v>
      </c>
      <c r="K24" s="242"/>
      <c r="L24" s="242"/>
      <c r="M24" s="244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1"/>
        <v>0</v>
      </c>
      <c r="K25" s="242"/>
      <c r="L25" s="242"/>
      <c r="M25" s="244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1"/>
        <v>0</v>
      </c>
      <c r="K26" s="242"/>
      <c r="L26" s="242"/>
      <c r="M26" s="244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1"/>
        <v>0</v>
      </c>
      <c r="K27" s="242"/>
      <c r="L27" s="242"/>
      <c r="M27" s="244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1"/>
        <v>0</v>
      </c>
      <c r="K29" s="242"/>
      <c r="L29" s="242"/>
      <c r="M29" s="244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1"/>
        <v>0</v>
      </c>
      <c r="K30" s="242"/>
      <c r="L30" s="242"/>
      <c r="M30" s="244">
        <f t="shared" si="0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1"/>
        <v>0</v>
      </c>
      <c r="K31" s="242"/>
      <c r="L31" s="242"/>
      <c r="M31" s="244">
        <f t="shared" si="0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1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1"/>
        <v>0</v>
      </c>
      <c r="K33" s="242"/>
      <c r="L33" s="242"/>
      <c r="M33" s="244">
        <f t="shared" si="0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1"/>
        <v>0</v>
      </c>
      <c r="K34" s="242"/>
      <c r="L34" s="242"/>
      <c r="M34" s="244">
        <f t="shared" si="0"/>
        <v>0</v>
      </c>
      <c r="N34" s="23"/>
    </row>
    <row r="35" spans="1:14" ht="24.75" customHeight="1" x14ac:dyDescent="0.25">
      <c r="A35" s="283" t="s">
        <v>163</v>
      </c>
      <c r="B35" s="284"/>
      <c r="C35" s="284"/>
      <c r="D35" s="285"/>
      <c r="E35" s="20"/>
      <c r="F35" s="244">
        <f>SUM(F15:F34)</f>
        <v>150</v>
      </c>
      <c r="G35" s="244">
        <f>SUM(G15:G34)</f>
        <v>180</v>
      </c>
      <c r="H35" s="245"/>
      <c r="I35" s="245"/>
      <c r="J35" s="244">
        <f>SUM(J15:J34)</f>
        <v>270</v>
      </c>
      <c r="K35" s="244">
        <f>SUM(K15:K34)</f>
        <v>19.5</v>
      </c>
      <c r="L35" s="244">
        <f>SUM(L15:L34)</f>
        <v>0</v>
      </c>
      <c r="M35" s="244">
        <f>SUM(M15:M34)</f>
        <v>289.5</v>
      </c>
      <c r="N35" s="21"/>
    </row>
    <row r="36" spans="1:14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0" spans="1:14" x14ac:dyDescent="0.25">
      <c r="D40" s="26" t="s">
        <v>302</v>
      </c>
    </row>
    <row r="44" spans="1:14" x14ac:dyDescent="0.25">
      <c r="B44" s="282" t="s">
        <v>438</v>
      </c>
      <c r="C44" s="282"/>
      <c r="D44" s="282"/>
      <c r="F44" s="281" t="s">
        <v>464</v>
      </c>
      <c r="G44" s="281"/>
      <c r="H44" s="281"/>
      <c r="I44" s="281"/>
      <c r="J44" s="281"/>
      <c r="L44" s="282" t="s">
        <v>472</v>
      </c>
      <c r="M44" s="282"/>
      <c r="N44" s="282"/>
    </row>
  </sheetData>
  <customSheetViews>
    <customSheetView guid="{12C9832D-49BD-45CC-A5E0-F64F753F5189}" showPageBreaks="1" hiddenRows="1" topLeftCell="A13">
      <selection activeCell="F42" sqref="F42"/>
      <pageMargins left="0" right="0" top="0" bottom="0" header="0" footer="0"/>
      <pageSetup orientation="landscape" r:id="rId1"/>
    </customSheetView>
  </customSheetViews>
  <mergeCells count="21">
    <mergeCell ref="J2:N2"/>
    <mergeCell ref="J3:N3"/>
    <mergeCell ref="A5:N5"/>
    <mergeCell ref="A6:N6"/>
    <mergeCell ref="A10:A13"/>
    <mergeCell ref="B10:B13"/>
    <mergeCell ref="K11:K13"/>
    <mergeCell ref="L44:N44"/>
    <mergeCell ref="A35:D35"/>
    <mergeCell ref="F11:J11"/>
    <mergeCell ref="N10:N13"/>
    <mergeCell ref="M11:M13"/>
    <mergeCell ref="L11:L13"/>
    <mergeCell ref="F12:G12"/>
    <mergeCell ref="J12:J13"/>
    <mergeCell ref="H12:I12"/>
    <mergeCell ref="C10:C13"/>
    <mergeCell ref="D10:D13"/>
    <mergeCell ref="E10:E13"/>
    <mergeCell ref="B44:D44"/>
    <mergeCell ref="F44:J44"/>
  </mergeCells>
  <phoneticPr fontId="5" type="noConversion"/>
  <pageMargins left="0" right="0" top="0" bottom="0" header="0" footer="0"/>
  <pageSetup orientation="landscape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N43"/>
  <sheetViews>
    <sheetView topLeftCell="A7" zoomScaleNormal="100" workbookViewId="0">
      <selection activeCell="P20" sqref="P20"/>
    </sheetView>
  </sheetViews>
  <sheetFormatPr defaultRowHeight="15.75" x14ac:dyDescent="0.25"/>
  <cols>
    <col min="1" max="1" width="4" style="26" customWidth="1"/>
    <col min="2" max="2" width="15.125" style="26" customWidth="1"/>
    <col min="3" max="3" width="6.125" style="26" customWidth="1"/>
    <col min="4" max="5" width="13.125" style="26" customWidth="1"/>
    <col min="6" max="6" width="5" style="26" customWidth="1"/>
    <col min="7" max="7" width="6.625" style="26" customWidth="1"/>
    <col min="8" max="9" width="5.25" style="26" customWidth="1"/>
    <col min="10" max="10" width="6" style="26" customWidth="1"/>
    <col min="11" max="11" width="8" style="26" customWidth="1"/>
    <col min="12" max="12" width="6.375" style="26" customWidth="1"/>
    <col min="13" max="13" width="7.5" style="26" customWidth="1"/>
    <col min="14" max="14" width="28.37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264" t="s">
        <v>317</v>
      </c>
      <c r="E7" s="221" t="s">
        <v>327</v>
      </c>
      <c r="H7" s="33" t="s">
        <v>473</v>
      </c>
      <c r="I7" s="33" t="s">
        <v>273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36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47.2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303</v>
      </c>
      <c r="C15" s="19">
        <v>9</v>
      </c>
      <c r="D15" s="20" t="s">
        <v>274</v>
      </c>
      <c r="E15" s="20" t="s">
        <v>235</v>
      </c>
      <c r="F15" s="242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42"/>
      <c r="L15" s="242"/>
      <c r="M15" s="244">
        <f t="shared" ref="M15:M34" si="0">ROUND(J15+K15+L15,1)</f>
        <v>60</v>
      </c>
      <c r="N15" s="21"/>
    </row>
    <row r="16" spans="1:14" ht="18" customHeight="1" x14ac:dyDescent="0.25">
      <c r="A16" s="19">
        <v>2</v>
      </c>
      <c r="B16" s="20" t="s">
        <v>303</v>
      </c>
      <c r="C16" s="19">
        <v>9</v>
      </c>
      <c r="D16" s="20" t="s">
        <v>274</v>
      </c>
      <c r="E16" s="20" t="s">
        <v>237</v>
      </c>
      <c r="F16" s="242"/>
      <c r="G16" s="242">
        <v>90</v>
      </c>
      <c r="H16" s="242"/>
      <c r="I16" s="242">
        <v>1</v>
      </c>
      <c r="J16" s="70">
        <f>ROUND(IF(F16&gt;0,F16*H16,"0")+IF(G16&gt;0,(G16/1.5)*I16,"0"),1)</f>
        <v>60</v>
      </c>
      <c r="K16" s="242"/>
      <c r="L16" s="242"/>
      <c r="M16" s="244">
        <f t="shared" si="0"/>
        <v>60</v>
      </c>
      <c r="N16" s="21"/>
    </row>
    <row r="17" spans="1:14" ht="18" customHeight="1" x14ac:dyDescent="0.25">
      <c r="A17" s="19">
        <v>3</v>
      </c>
      <c r="B17" s="20" t="s">
        <v>303</v>
      </c>
      <c r="C17" s="19">
        <v>9</v>
      </c>
      <c r="D17" s="20" t="s">
        <v>274</v>
      </c>
      <c r="E17" s="20" t="s">
        <v>253</v>
      </c>
      <c r="F17" s="242"/>
      <c r="G17" s="242">
        <v>90</v>
      </c>
      <c r="H17" s="242"/>
      <c r="I17" s="242">
        <v>1</v>
      </c>
      <c r="J17" s="70">
        <f>ROUND(IF(F17&gt;0,F17*H17,"0")+IF(G17&gt;0,(G17/1.5)*I17,"0"),1)</f>
        <v>60</v>
      </c>
      <c r="K17" s="242"/>
      <c r="L17" s="242"/>
      <c r="M17" s="244">
        <f t="shared" si="0"/>
        <v>60</v>
      </c>
      <c r="N17" s="21"/>
    </row>
    <row r="18" spans="1:14" s="220" customFormat="1" ht="22.5" customHeight="1" x14ac:dyDescent="0.25">
      <c r="A18" s="209">
        <v>4</v>
      </c>
      <c r="B18" s="218" t="s">
        <v>308</v>
      </c>
      <c r="C18" s="209">
        <v>17</v>
      </c>
      <c r="D18" s="218" t="s">
        <v>276</v>
      </c>
      <c r="E18" s="218" t="s">
        <v>265</v>
      </c>
      <c r="F18" s="243">
        <v>71</v>
      </c>
      <c r="G18" s="243"/>
      <c r="H18" s="243">
        <v>1</v>
      </c>
      <c r="I18" s="243"/>
      <c r="J18" s="70">
        <f>ROUND(IF(F18&gt;0,F18*H18,"0")+IF(G18&gt;0,(G18/1.5)*I18,"0"),1)</f>
        <v>71</v>
      </c>
      <c r="K18" s="243"/>
      <c r="L18" s="243"/>
      <c r="M18" s="244">
        <f t="shared" si="0"/>
        <v>71</v>
      </c>
      <c r="N18" s="222" t="s">
        <v>379</v>
      </c>
    </row>
    <row r="19" spans="1:14" ht="19.5" customHeight="1" x14ac:dyDescent="0.25">
      <c r="A19" s="19">
        <v>5</v>
      </c>
      <c r="B19" s="20"/>
      <c r="C19" s="209"/>
      <c r="D19" s="20" t="s">
        <v>274</v>
      </c>
      <c r="E19" s="20" t="s">
        <v>561</v>
      </c>
      <c r="F19" s="242"/>
      <c r="G19" s="242">
        <v>10</v>
      </c>
      <c r="H19" s="242"/>
      <c r="I19" s="242">
        <v>1</v>
      </c>
      <c r="J19" s="70">
        <f>ROUND(IF(F19&gt;0,F19*H19,"0")+IF(G19&gt;0,(G19/1.5)*I19,"0"),1)</f>
        <v>6.7</v>
      </c>
      <c r="K19" s="242"/>
      <c r="L19" s="242"/>
      <c r="M19" s="244">
        <f t="shared" si="0"/>
        <v>6.7</v>
      </c>
      <c r="N19" s="23" t="s">
        <v>562</v>
      </c>
    </row>
    <row r="20" spans="1:14" ht="18" customHeight="1" x14ac:dyDescent="0.25">
      <c r="A20" s="19">
        <v>6</v>
      </c>
      <c r="B20" s="20"/>
      <c r="C20" s="209"/>
      <c r="D20" s="218" t="s">
        <v>564</v>
      </c>
      <c r="E20" s="20" t="s">
        <v>565</v>
      </c>
      <c r="F20" s="242"/>
      <c r="G20" s="242">
        <v>30</v>
      </c>
      <c r="H20" s="242"/>
      <c r="I20" s="242">
        <v>1</v>
      </c>
      <c r="J20" s="70">
        <f t="shared" ref="J20:J34" si="1">ROUND(IF(F20&gt;0,F20*H20,"0")+IF(G20&gt;0,(G20/1.5)*I20,"0"),1)</f>
        <v>20</v>
      </c>
      <c r="K20" s="242"/>
      <c r="L20" s="242"/>
      <c r="M20" s="244">
        <f t="shared" si="0"/>
        <v>20</v>
      </c>
      <c r="N20" s="23" t="s">
        <v>566</v>
      </c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42"/>
      <c r="G21" s="242"/>
      <c r="H21" s="242"/>
      <c r="I21" s="242"/>
      <c r="J21" s="70">
        <f t="shared" si="1"/>
        <v>0</v>
      </c>
      <c r="K21" s="242"/>
      <c r="L21" s="242"/>
      <c r="M21" s="244">
        <f t="shared" si="0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 t="shared" si="1"/>
        <v>0</v>
      </c>
      <c r="K22" s="242"/>
      <c r="L22" s="242"/>
      <c r="M22" s="244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1"/>
        <v>0</v>
      </c>
      <c r="K23" s="242"/>
      <c r="L23" s="242"/>
      <c r="M23" s="244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1"/>
        <v>0</v>
      </c>
      <c r="K24" s="242"/>
      <c r="L24" s="242"/>
      <c r="M24" s="244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1"/>
        <v>0</v>
      </c>
      <c r="K25" s="242"/>
      <c r="L25" s="242"/>
      <c r="M25" s="244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1"/>
        <v>0</v>
      </c>
      <c r="K26" s="242"/>
      <c r="L26" s="242"/>
      <c r="M26" s="244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1"/>
        <v>0</v>
      </c>
      <c r="K27" s="242"/>
      <c r="L27" s="242"/>
      <c r="M27" s="244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1"/>
        <v>0</v>
      </c>
      <c r="K29" s="242"/>
      <c r="L29" s="242"/>
      <c r="M29" s="244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1"/>
        <v>0</v>
      </c>
      <c r="K30" s="242"/>
      <c r="L30" s="242"/>
      <c r="M30" s="244">
        <f t="shared" si="0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1"/>
        <v>0</v>
      </c>
      <c r="K31" s="242"/>
      <c r="L31" s="242"/>
      <c r="M31" s="244">
        <f t="shared" si="0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1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1"/>
        <v>0</v>
      </c>
      <c r="K33" s="242"/>
      <c r="L33" s="242"/>
      <c r="M33" s="244">
        <f t="shared" si="0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1"/>
        <v>0</v>
      </c>
      <c r="K34" s="242"/>
      <c r="L34" s="242"/>
      <c r="M34" s="244">
        <f t="shared" si="0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71</v>
      </c>
      <c r="G35" s="244">
        <f>SUM(G15:G34)</f>
        <v>310</v>
      </c>
      <c r="H35" s="245"/>
      <c r="I35" s="245"/>
      <c r="J35" s="244">
        <f>SUM(J15:J34)</f>
        <v>277.7</v>
      </c>
      <c r="K35" s="244">
        <f>SUM(K15:K34)</f>
        <v>0</v>
      </c>
      <c r="L35" s="244">
        <f>SUM(L15:L34)</f>
        <v>0</v>
      </c>
      <c r="M35" s="244">
        <f>SUM(M15:M34)</f>
        <v>277.7</v>
      </c>
      <c r="N35" s="21"/>
    </row>
    <row r="36" spans="1:14" s="24" customFormat="1" ht="21.75" customHeight="1" x14ac:dyDescent="0.25">
      <c r="B36" s="25"/>
    </row>
    <row r="37" spans="1:14" x14ac:dyDescent="0.25">
      <c r="M37" s="27" t="s">
        <v>167</v>
      </c>
    </row>
    <row r="38" spans="1:14" x14ac:dyDescent="0.25">
      <c r="C38" s="28" t="s">
        <v>15</v>
      </c>
      <c r="H38" s="28" t="s">
        <v>168</v>
      </c>
      <c r="I38" s="28"/>
      <c r="M38" s="28" t="s">
        <v>169</v>
      </c>
    </row>
    <row r="43" spans="1:14" x14ac:dyDescent="0.25">
      <c r="B43" s="282" t="s">
        <v>438</v>
      </c>
      <c r="C43" s="282"/>
      <c r="D43" s="282"/>
      <c r="F43" s="281" t="s">
        <v>468</v>
      </c>
      <c r="G43" s="281"/>
      <c r="H43" s="281"/>
      <c r="I43" s="281"/>
      <c r="J43" s="281"/>
      <c r="L43" s="282" t="s">
        <v>474</v>
      </c>
      <c r="M43" s="282"/>
      <c r="N43" s="282"/>
    </row>
  </sheetData>
  <customSheetViews>
    <customSheetView guid="{12C9832D-49BD-45CC-A5E0-F64F753F5189}" showPageBreaks="1" topLeftCell="A6">
      <selection activeCell="D19" sqref="D19"/>
      <pageMargins left="0.7" right="0.7" top="0.75" bottom="0.75" header="0.3" footer="0.3"/>
    </customSheetView>
  </customSheetViews>
  <mergeCells count="21">
    <mergeCell ref="B43:D43"/>
    <mergeCell ref="F43:J43"/>
    <mergeCell ref="L43:N43"/>
    <mergeCell ref="A35:D35"/>
    <mergeCell ref="B10:B13"/>
    <mergeCell ref="N10:N13"/>
    <mergeCell ref="K11:K13"/>
    <mergeCell ref="M11:M13"/>
    <mergeCell ref="F11:J11"/>
    <mergeCell ref="L11:L13"/>
    <mergeCell ref="J2:N2"/>
    <mergeCell ref="J3:N3"/>
    <mergeCell ref="A5:N5"/>
    <mergeCell ref="A6:N6"/>
    <mergeCell ref="A10:A13"/>
    <mergeCell ref="C10:C13"/>
    <mergeCell ref="E10:E13"/>
    <mergeCell ref="H12:I12"/>
    <mergeCell ref="D10:D13"/>
    <mergeCell ref="J12:J13"/>
    <mergeCell ref="F12:G12"/>
  </mergeCells>
  <phoneticPr fontId="5" type="noConversion"/>
  <pageMargins left="0.2" right="0.2" top="0.25" bottom="0.21" header="0.2" footer="0.2"/>
  <pageSetup paperSize="9" orientation="landscape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P44"/>
  <sheetViews>
    <sheetView workbookViewId="0">
      <selection activeCell="B44" sqref="B44:N44"/>
    </sheetView>
  </sheetViews>
  <sheetFormatPr defaultRowHeight="15.75" x14ac:dyDescent="0.25"/>
  <cols>
    <col min="1" max="1" width="4" style="26" customWidth="1"/>
    <col min="2" max="2" width="12.5" style="26" customWidth="1"/>
    <col min="3" max="3" width="6.75" style="26" customWidth="1"/>
    <col min="4" max="4" width="13.75" style="26" customWidth="1"/>
    <col min="5" max="5" width="12.875" style="26" customWidth="1"/>
    <col min="6" max="6" width="5.5" style="26" customWidth="1"/>
    <col min="7" max="7" width="5.75" style="26" customWidth="1"/>
    <col min="8" max="8" width="5.5" style="26" customWidth="1"/>
    <col min="9" max="9" width="5.625" style="26" customWidth="1"/>
    <col min="10" max="10" width="7.125" style="26" customWidth="1"/>
    <col min="11" max="11" width="6.875" style="26" customWidth="1"/>
    <col min="12" max="12" width="7.25" style="26" customWidth="1"/>
    <col min="13" max="13" width="8" style="26" customWidth="1"/>
    <col min="14" max="14" width="22.7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340</v>
      </c>
      <c r="D7" s="26" t="s">
        <v>317</v>
      </c>
      <c r="E7" s="246" t="s">
        <v>327</v>
      </c>
      <c r="H7" s="202" t="s">
        <v>473</v>
      </c>
      <c r="I7" s="33" t="s">
        <v>444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13" t="s">
        <v>395</v>
      </c>
      <c r="C15" s="19">
        <v>15</v>
      </c>
      <c r="D15" s="20" t="s">
        <v>440</v>
      </c>
      <c r="E15" s="20" t="s">
        <v>508</v>
      </c>
      <c r="F15" s="242"/>
      <c r="G15" s="242">
        <v>180</v>
      </c>
      <c r="H15" s="242"/>
      <c r="I15" s="242">
        <v>1</v>
      </c>
      <c r="J15" s="70">
        <f t="shared" ref="J15:J20" si="0">ROUND(IF(F15&gt;0,F15*H15,"0")+IF(G15&gt;0,(G15/1.5)*I15,"0"),1)</f>
        <v>120</v>
      </c>
      <c r="K15" s="242"/>
      <c r="L15" s="242"/>
      <c r="M15" s="244">
        <f t="shared" ref="M15:M34" si="1">ROUND(J15+K15+L15,1)</f>
        <v>120</v>
      </c>
      <c r="N15" s="21"/>
    </row>
    <row r="16" spans="1:14" ht="18" customHeight="1" x14ac:dyDescent="0.25">
      <c r="A16" s="19">
        <v>2</v>
      </c>
      <c r="B16" s="213" t="s">
        <v>395</v>
      </c>
      <c r="C16" s="209">
        <v>15</v>
      </c>
      <c r="D16" s="20" t="s">
        <v>440</v>
      </c>
      <c r="E16" s="20" t="s">
        <v>509</v>
      </c>
      <c r="F16" s="242"/>
      <c r="G16" s="242">
        <v>180</v>
      </c>
      <c r="H16" s="242"/>
      <c r="I16" s="242">
        <v>1</v>
      </c>
      <c r="J16" s="70">
        <f t="shared" si="0"/>
        <v>120</v>
      </c>
      <c r="K16" s="242"/>
      <c r="L16" s="242"/>
      <c r="M16" s="244">
        <f t="shared" si="1"/>
        <v>120</v>
      </c>
      <c r="N16" s="21"/>
    </row>
    <row r="17" spans="1:16" ht="18" customHeight="1" x14ac:dyDescent="0.25">
      <c r="A17" s="19">
        <v>3</v>
      </c>
      <c r="B17" s="213" t="s">
        <v>506</v>
      </c>
      <c r="C17" s="209">
        <v>10</v>
      </c>
      <c r="D17" s="20" t="s">
        <v>440</v>
      </c>
      <c r="E17" s="20" t="s">
        <v>432</v>
      </c>
      <c r="F17" s="242"/>
      <c r="G17" s="242">
        <v>30</v>
      </c>
      <c r="H17" s="242"/>
      <c r="I17" s="242">
        <v>1</v>
      </c>
      <c r="J17" s="70">
        <f t="shared" si="0"/>
        <v>20</v>
      </c>
      <c r="K17" s="242"/>
      <c r="L17" s="242"/>
      <c r="M17" s="244">
        <f t="shared" si="1"/>
        <v>20</v>
      </c>
      <c r="N17" s="21"/>
    </row>
    <row r="18" spans="1:16" x14ac:dyDescent="0.25">
      <c r="A18" s="19">
        <v>4</v>
      </c>
      <c r="B18" s="213" t="s">
        <v>506</v>
      </c>
      <c r="C18" s="209">
        <v>10</v>
      </c>
      <c r="D18" s="20" t="s">
        <v>440</v>
      </c>
      <c r="E18" s="20" t="s">
        <v>458</v>
      </c>
      <c r="F18" s="242"/>
      <c r="G18" s="242">
        <v>30</v>
      </c>
      <c r="H18" s="242"/>
      <c r="I18" s="242">
        <v>1</v>
      </c>
      <c r="J18" s="70">
        <f t="shared" si="0"/>
        <v>20</v>
      </c>
      <c r="K18" s="242"/>
      <c r="L18" s="242"/>
      <c r="M18" s="244">
        <f t="shared" si="1"/>
        <v>20</v>
      </c>
      <c r="N18" s="23"/>
    </row>
    <row r="19" spans="1:16" ht="19.5" customHeight="1" x14ac:dyDescent="0.25">
      <c r="A19" s="19">
        <v>5</v>
      </c>
      <c r="B19" s="213" t="s">
        <v>395</v>
      </c>
      <c r="C19" s="209">
        <v>15</v>
      </c>
      <c r="D19" s="20" t="s">
        <v>249</v>
      </c>
      <c r="E19" s="20" t="s">
        <v>275</v>
      </c>
      <c r="F19" s="247">
        <v>30</v>
      </c>
      <c r="G19" s="242"/>
      <c r="H19" s="242">
        <v>1</v>
      </c>
      <c r="I19" s="242"/>
      <c r="J19" s="70">
        <f t="shared" si="0"/>
        <v>30</v>
      </c>
      <c r="K19" s="242"/>
      <c r="L19" s="242"/>
      <c r="M19" s="244">
        <f t="shared" si="1"/>
        <v>30</v>
      </c>
      <c r="N19" s="23"/>
    </row>
    <row r="20" spans="1:16" ht="18" customHeight="1" x14ac:dyDescent="0.25">
      <c r="A20" s="19">
        <v>6</v>
      </c>
      <c r="B20" s="20"/>
      <c r="C20" s="209"/>
      <c r="D20" s="185" t="s">
        <v>440</v>
      </c>
      <c r="E20" s="185" t="s">
        <v>392</v>
      </c>
      <c r="F20" s="32"/>
      <c r="G20" s="242">
        <v>6</v>
      </c>
      <c r="H20" s="242"/>
      <c r="I20" s="242">
        <v>1</v>
      </c>
      <c r="J20" s="70">
        <f t="shared" si="0"/>
        <v>4</v>
      </c>
      <c r="K20" s="242"/>
      <c r="L20" s="32"/>
      <c r="M20" s="244">
        <f t="shared" si="1"/>
        <v>4</v>
      </c>
      <c r="N20" s="240" t="s">
        <v>381</v>
      </c>
      <c r="O20" s="228"/>
      <c r="P20" s="228"/>
    </row>
    <row r="21" spans="1:16" ht="18" hidden="1" customHeight="1" x14ac:dyDescent="0.25">
      <c r="A21" s="19">
        <v>7</v>
      </c>
      <c r="B21" s="20"/>
      <c r="C21" s="209"/>
      <c r="D21" s="20"/>
      <c r="E21" s="20"/>
      <c r="F21" s="242"/>
      <c r="G21" s="242"/>
      <c r="H21" s="242"/>
      <c r="I21" s="242"/>
      <c r="J21" s="70">
        <f t="shared" ref="J21:J34" si="2">ROUND(IF(F21&gt;0,F21*H21,"0")+IF(G21&gt;0,(G21/1.5)*I21,"0"),1)</f>
        <v>0</v>
      </c>
      <c r="K21" s="242"/>
      <c r="L21" s="242"/>
      <c r="M21" s="244">
        <f t="shared" si="1"/>
        <v>0</v>
      </c>
      <c r="N21" s="21"/>
    </row>
    <row r="22" spans="1:16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 t="shared" si="2"/>
        <v>0</v>
      </c>
      <c r="K22" s="242"/>
      <c r="L22" s="242"/>
      <c r="M22" s="244">
        <f t="shared" si="1"/>
        <v>0</v>
      </c>
      <c r="N22" s="23"/>
    </row>
    <row r="23" spans="1:16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2"/>
        <v>0</v>
      </c>
      <c r="K23" s="242"/>
      <c r="L23" s="242"/>
      <c r="M23" s="244">
        <f t="shared" si="1"/>
        <v>0</v>
      </c>
      <c r="N23" s="23"/>
    </row>
    <row r="24" spans="1:16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2"/>
        <v>0</v>
      </c>
      <c r="K24" s="242"/>
      <c r="L24" s="242"/>
      <c r="M24" s="244">
        <f t="shared" si="1"/>
        <v>0</v>
      </c>
      <c r="N24" s="23"/>
    </row>
    <row r="25" spans="1:16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2"/>
        <v>0</v>
      </c>
      <c r="K25" s="242"/>
      <c r="L25" s="242"/>
      <c r="M25" s="244">
        <f t="shared" si="1"/>
        <v>0</v>
      </c>
      <c r="N25" s="23"/>
    </row>
    <row r="26" spans="1:16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1"/>
        <v>0</v>
      </c>
      <c r="N26" s="21"/>
    </row>
    <row r="27" spans="1:16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1"/>
        <v>0</v>
      </c>
      <c r="N27" s="21"/>
    </row>
    <row r="28" spans="1:16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1"/>
        <v>0</v>
      </c>
      <c r="N28" s="23"/>
    </row>
    <row r="29" spans="1:16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1"/>
        <v>0</v>
      </c>
      <c r="N29" s="23"/>
    </row>
    <row r="30" spans="1:16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1"/>
        <v>0</v>
      </c>
      <c r="N30" s="23"/>
    </row>
    <row r="31" spans="1:16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1"/>
        <v>0</v>
      </c>
      <c r="N31" s="21"/>
    </row>
    <row r="32" spans="1:16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1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1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30</v>
      </c>
      <c r="G35" s="244">
        <f>SUM(G15:G34)</f>
        <v>426</v>
      </c>
      <c r="H35" s="245"/>
      <c r="I35" s="245"/>
      <c r="J35" s="244">
        <f>SUM(J15:J34)</f>
        <v>314</v>
      </c>
      <c r="K35" s="244">
        <f>SUM(K15:K34)</f>
        <v>0</v>
      </c>
      <c r="L35" s="244">
        <f>SUM(L15:L34)</f>
        <v>0</v>
      </c>
      <c r="M35" s="244">
        <f>SUM(M15:M34)</f>
        <v>314</v>
      </c>
      <c r="N35" s="21"/>
    </row>
    <row r="36" spans="1:14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4" spans="1:14" x14ac:dyDescent="0.25">
      <c r="B44" s="282" t="s">
        <v>438</v>
      </c>
      <c r="C44" s="282"/>
      <c r="D44" s="282"/>
      <c r="F44" s="281" t="s">
        <v>468</v>
      </c>
      <c r="G44" s="281"/>
      <c r="H44" s="281"/>
      <c r="I44" s="281"/>
      <c r="J44" s="281"/>
      <c r="L44" s="282" t="s">
        <v>474</v>
      </c>
      <c r="M44" s="282"/>
      <c r="N44" s="282"/>
    </row>
  </sheetData>
  <customSheetViews>
    <customSheetView guid="{12C9832D-49BD-45CC-A5E0-F64F753F5189}" showPageBreaks="1" hiddenRows="1" topLeftCell="A7">
      <selection activeCell="P11" sqref="P11"/>
      <pageMargins left="0" right="0" top="0" bottom="0" header="0" footer="0"/>
      <pageSetup orientation="landscape" r:id="rId1"/>
    </customSheetView>
  </customSheetViews>
  <mergeCells count="21">
    <mergeCell ref="J2:N2"/>
    <mergeCell ref="J3:N3"/>
    <mergeCell ref="A5:N5"/>
    <mergeCell ref="A6:N6"/>
    <mergeCell ref="A10:A13"/>
    <mergeCell ref="C10:C13"/>
    <mergeCell ref="M11:M13"/>
    <mergeCell ref="H12:I12"/>
    <mergeCell ref="L11:L13"/>
    <mergeCell ref="J12:J13"/>
    <mergeCell ref="E10:E13"/>
    <mergeCell ref="K11:K13"/>
    <mergeCell ref="D10:D13"/>
    <mergeCell ref="F11:J11"/>
    <mergeCell ref="F12:G12"/>
    <mergeCell ref="B44:D44"/>
    <mergeCell ref="F44:J44"/>
    <mergeCell ref="L44:N44"/>
    <mergeCell ref="A35:D35"/>
    <mergeCell ref="B10:B13"/>
    <mergeCell ref="N10:N13"/>
  </mergeCells>
  <phoneticPr fontId="5" type="noConversion"/>
  <pageMargins left="0" right="0" top="0" bottom="0" header="0" footer="0"/>
  <pageSetup orientation="landscape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N44"/>
  <sheetViews>
    <sheetView topLeftCell="A7" workbookViewId="0">
      <selection activeCell="P35" sqref="P35"/>
    </sheetView>
  </sheetViews>
  <sheetFormatPr defaultRowHeight="15.75" x14ac:dyDescent="0.25"/>
  <cols>
    <col min="1" max="1" width="4" style="26" customWidth="1"/>
    <col min="2" max="2" width="15.75" style="26" customWidth="1"/>
    <col min="3" max="3" width="6.125" style="26" customWidth="1"/>
    <col min="4" max="4" width="18.875" style="26" customWidth="1"/>
    <col min="5" max="5" width="12.75" style="26" customWidth="1"/>
    <col min="6" max="9" width="5.25" style="26" customWidth="1"/>
    <col min="10" max="11" width="8" style="26" customWidth="1"/>
    <col min="12" max="12" width="9.25" style="26" customWidth="1"/>
    <col min="13" max="13" width="10" style="26" customWidth="1"/>
    <col min="14" max="14" width="14.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359</v>
      </c>
      <c r="E7" s="221" t="s">
        <v>326</v>
      </c>
      <c r="H7" s="33" t="s">
        <v>473</v>
      </c>
      <c r="I7" s="33" t="s">
        <v>244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303</v>
      </c>
      <c r="C15" s="19">
        <v>9</v>
      </c>
      <c r="D15" s="20" t="s">
        <v>252</v>
      </c>
      <c r="E15" s="20" t="s">
        <v>272</v>
      </c>
      <c r="F15" s="21"/>
      <c r="G15" s="242">
        <v>90</v>
      </c>
      <c r="H15" s="242"/>
      <c r="I15" s="242">
        <v>1</v>
      </c>
      <c r="J15" s="70">
        <f t="shared" ref="J15:J21" si="0">ROUND(IF(F15&gt;0,F15*H15,"0")+IF(G15&gt;0,(G15/1.5)*I15,"0"),1)</f>
        <v>60</v>
      </c>
      <c r="K15" s="242"/>
      <c r="L15" s="242"/>
      <c r="M15" s="244">
        <f t="shared" ref="M15:M21" si="1">ROUND(J15+K15+L15,1)</f>
        <v>60</v>
      </c>
      <c r="N15" s="242"/>
    </row>
    <row r="16" spans="1:14" ht="18" customHeight="1" x14ac:dyDescent="0.25">
      <c r="A16" s="19">
        <v>2</v>
      </c>
      <c r="B16" s="20" t="s">
        <v>303</v>
      </c>
      <c r="C16" s="19">
        <v>9</v>
      </c>
      <c r="D16" s="20" t="s">
        <v>252</v>
      </c>
      <c r="E16" s="20" t="s">
        <v>271</v>
      </c>
      <c r="F16" s="21"/>
      <c r="G16" s="242">
        <v>90</v>
      </c>
      <c r="H16" s="242"/>
      <c r="I16" s="242">
        <v>1</v>
      </c>
      <c r="J16" s="70">
        <f t="shared" si="0"/>
        <v>60</v>
      </c>
      <c r="K16" s="242"/>
      <c r="L16" s="242"/>
      <c r="M16" s="244">
        <f t="shared" si="1"/>
        <v>60</v>
      </c>
      <c r="N16" s="242"/>
    </row>
    <row r="17" spans="1:14" ht="18" customHeight="1" x14ac:dyDescent="0.25">
      <c r="A17" s="19">
        <v>3</v>
      </c>
      <c r="B17" s="20" t="s">
        <v>303</v>
      </c>
      <c r="C17" s="19">
        <v>9</v>
      </c>
      <c r="D17" s="20" t="s">
        <v>252</v>
      </c>
      <c r="E17" s="20" t="s">
        <v>247</v>
      </c>
      <c r="F17" s="21"/>
      <c r="G17" s="242">
        <v>90</v>
      </c>
      <c r="H17" s="242"/>
      <c r="I17" s="242">
        <v>1</v>
      </c>
      <c r="J17" s="70">
        <f t="shared" si="0"/>
        <v>60</v>
      </c>
      <c r="K17" s="242"/>
      <c r="L17" s="242"/>
      <c r="M17" s="244">
        <f t="shared" si="1"/>
        <v>60</v>
      </c>
      <c r="N17" s="242"/>
    </row>
    <row r="18" spans="1:14" x14ac:dyDescent="0.25">
      <c r="A18" s="19">
        <v>4</v>
      </c>
      <c r="B18" s="20" t="s">
        <v>303</v>
      </c>
      <c r="C18" s="19">
        <v>9</v>
      </c>
      <c r="D18" s="20" t="s">
        <v>252</v>
      </c>
      <c r="E18" s="20" t="s">
        <v>241</v>
      </c>
      <c r="F18" s="21"/>
      <c r="G18" s="242">
        <v>90</v>
      </c>
      <c r="H18" s="242"/>
      <c r="I18" s="242">
        <v>1</v>
      </c>
      <c r="J18" s="70">
        <f t="shared" si="0"/>
        <v>60</v>
      </c>
      <c r="K18" s="242"/>
      <c r="L18" s="242"/>
      <c r="M18" s="244">
        <f t="shared" si="1"/>
        <v>60</v>
      </c>
      <c r="N18" s="257"/>
    </row>
    <row r="19" spans="1:14" ht="19.5" customHeight="1" x14ac:dyDescent="0.25">
      <c r="A19" s="19">
        <v>5</v>
      </c>
      <c r="B19" s="20"/>
      <c r="C19" s="209"/>
      <c r="D19" s="20" t="s">
        <v>331</v>
      </c>
      <c r="E19" s="20"/>
      <c r="F19" s="21"/>
      <c r="G19" s="242"/>
      <c r="H19" s="242"/>
      <c r="I19" s="242"/>
      <c r="J19" s="70">
        <f t="shared" si="0"/>
        <v>0</v>
      </c>
      <c r="K19" s="242">
        <f>15%*130</f>
        <v>19.5</v>
      </c>
      <c r="L19" s="242"/>
      <c r="M19" s="244">
        <f t="shared" si="1"/>
        <v>19.5</v>
      </c>
      <c r="N19" s="257"/>
    </row>
    <row r="20" spans="1:14" ht="18" customHeight="1" x14ac:dyDescent="0.25">
      <c r="A20" s="19">
        <v>6</v>
      </c>
      <c r="B20" s="20"/>
      <c r="C20" s="209"/>
      <c r="D20" s="20" t="s">
        <v>592</v>
      </c>
      <c r="E20" s="20"/>
      <c r="F20" s="242">
        <v>30</v>
      </c>
      <c r="G20" s="242"/>
      <c r="H20" s="242">
        <v>1</v>
      </c>
      <c r="I20" s="242"/>
      <c r="J20" s="70">
        <f t="shared" si="0"/>
        <v>30</v>
      </c>
      <c r="K20" s="242"/>
      <c r="L20" s="242"/>
      <c r="M20" s="244">
        <f t="shared" si="1"/>
        <v>30</v>
      </c>
      <c r="N20" s="242"/>
    </row>
    <row r="21" spans="1:14" ht="18" customHeight="1" x14ac:dyDescent="0.25">
      <c r="A21" s="19">
        <v>7</v>
      </c>
      <c r="B21" s="20"/>
      <c r="C21" s="209"/>
      <c r="D21" s="20" t="s">
        <v>593</v>
      </c>
      <c r="E21" s="20"/>
      <c r="F21" s="21"/>
      <c r="G21" s="242">
        <v>5</v>
      </c>
      <c r="H21" s="242"/>
      <c r="I21" s="242">
        <v>1.5</v>
      </c>
      <c r="J21" s="70">
        <f t="shared" si="0"/>
        <v>5</v>
      </c>
      <c r="K21" s="242"/>
      <c r="L21" s="242"/>
      <c r="M21" s="244">
        <f t="shared" si="1"/>
        <v>5</v>
      </c>
      <c r="N21" s="242"/>
    </row>
    <row r="22" spans="1:14" hidden="1" x14ac:dyDescent="0.25">
      <c r="A22" s="19"/>
      <c r="B22" s="20"/>
      <c r="C22" s="209"/>
      <c r="D22" s="20"/>
      <c r="E22" s="20"/>
      <c r="F22" s="21"/>
      <c r="G22" s="21"/>
      <c r="H22" s="21"/>
      <c r="I22" s="21"/>
      <c r="J22" s="29"/>
      <c r="K22" s="21"/>
      <c r="L22" s="21"/>
      <c r="M22" s="30"/>
      <c r="N22" s="23"/>
    </row>
    <row r="23" spans="1:14" ht="19.5" hidden="1" customHeight="1" x14ac:dyDescent="0.25">
      <c r="A23" s="19"/>
      <c r="B23" s="20"/>
      <c r="C23" s="209"/>
      <c r="D23" s="20"/>
      <c r="E23" s="20"/>
      <c r="F23" s="21"/>
      <c r="G23" s="21"/>
      <c r="H23" s="21"/>
      <c r="I23" s="21"/>
      <c r="J23" s="29"/>
      <c r="K23" s="21"/>
      <c r="L23" s="21"/>
      <c r="M23" s="30"/>
      <c r="N23" s="23"/>
    </row>
    <row r="24" spans="1:14" hidden="1" x14ac:dyDescent="0.25">
      <c r="A24" s="19"/>
      <c r="B24" s="20"/>
      <c r="C24" s="209"/>
      <c r="D24" s="20"/>
      <c r="E24" s="20"/>
      <c r="F24" s="21"/>
      <c r="G24" s="21"/>
      <c r="H24" s="21"/>
      <c r="I24" s="21"/>
      <c r="J24" s="29"/>
      <c r="K24" s="21"/>
      <c r="L24" s="21"/>
      <c r="M24" s="30"/>
      <c r="N24" s="23"/>
    </row>
    <row r="25" spans="1:14" ht="19.5" hidden="1" customHeight="1" x14ac:dyDescent="0.25">
      <c r="A25" s="19"/>
      <c r="B25" s="20"/>
      <c r="C25" s="209"/>
      <c r="D25" s="20"/>
      <c r="E25" s="20"/>
      <c r="F25" s="21"/>
      <c r="G25" s="21"/>
      <c r="H25" s="21"/>
      <c r="I25" s="21"/>
      <c r="J25" s="29"/>
      <c r="K25" s="21"/>
      <c r="L25" s="21"/>
      <c r="M25" s="30"/>
      <c r="N25" s="23"/>
    </row>
    <row r="26" spans="1:14" ht="18" hidden="1" customHeight="1" x14ac:dyDescent="0.25">
      <c r="A26" s="19"/>
      <c r="B26" s="20"/>
      <c r="C26" s="209"/>
      <c r="D26" s="20"/>
      <c r="E26" s="20"/>
      <c r="F26" s="21"/>
      <c r="G26" s="21"/>
      <c r="H26" s="21"/>
      <c r="I26" s="21"/>
      <c r="J26" s="29"/>
      <c r="K26" s="21"/>
      <c r="L26" s="21"/>
      <c r="M26" s="30"/>
      <c r="N26" s="21"/>
    </row>
    <row r="27" spans="1:14" ht="18" hidden="1" customHeight="1" x14ac:dyDescent="0.25">
      <c r="A27" s="19"/>
      <c r="B27" s="20"/>
      <c r="C27" s="209"/>
      <c r="D27" s="20"/>
      <c r="E27" s="20"/>
      <c r="F27" s="21"/>
      <c r="G27" s="21"/>
      <c r="H27" s="21"/>
      <c r="I27" s="21"/>
      <c r="J27" s="29"/>
      <c r="K27" s="21"/>
      <c r="L27" s="21"/>
      <c r="M27" s="30"/>
      <c r="N27" s="21"/>
    </row>
    <row r="28" spans="1:14" hidden="1" x14ac:dyDescent="0.25">
      <c r="A28" s="19"/>
      <c r="B28" s="20"/>
      <c r="C28" s="209"/>
      <c r="D28" s="20"/>
      <c r="E28" s="20"/>
      <c r="F28" s="21"/>
      <c r="G28" s="21"/>
      <c r="H28" s="21"/>
      <c r="I28" s="21"/>
      <c r="J28" s="29"/>
      <c r="K28" s="21"/>
      <c r="L28" s="21"/>
      <c r="M28" s="30"/>
      <c r="N28" s="23"/>
    </row>
    <row r="29" spans="1:14" ht="19.5" hidden="1" customHeight="1" x14ac:dyDescent="0.25">
      <c r="A29" s="19"/>
      <c r="B29" s="20"/>
      <c r="C29" s="209"/>
      <c r="D29" s="20"/>
      <c r="E29" s="20"/>
      <c r="F29" s="21"/>
      <c r="G29" s="21"/>
      <c r="H29" s="21"/>
      <c r="I29" s="21"/>
      <c r="J29" s="29"/>
      <c r="K29" s="21"/>
      <c r="L29" s="21"/>
      <c r="M29" s="30"/>
      <c r="N29" s="23"/>
    </row>
    <row r="30" spans="1:14" ht="19.5" hidden="1" customHeight="1" x14ac:dyDescent="0.25">
      <c r="A30" s="19"/>
      <c r="B30" s="20"/>
      <c r="C30" s="20"/>
      <c r="D30" s="20"/>
      <c r="E30" s="20"/>
      <c r="F30" s="21"/>
      <c r="G30" s="21"/>
      <c r="H30" s="21"/>
      <c r="I30" s="21"/>
      <c r="J30" s="29"/>
      <c r="K30" s="21"/>
      <c r="L30" s="21"/>
      <c r="M30" s="30"/>
      <c r="N30" s="23"/>
    </row>
    <row r="31" spans="1:14" ht="18" hidden="1" customHeight="1" x14ac:dyDescent="0.25">
      <c r="A31" s="19"/>
      <c r="B31" s="20"/>
      <c r="C31" s="20"/>
      <c r="D31" s="20"/>
      <c r="E31" s="20"/>
      <c r="F31" s="21"/>
      <c r="G31" s="21"/>
      <c r="H31" s="21"/>
      <c r="I31" s="21"/>
      <c r="J31" s="29"/>
      <c r="K31" s="21"/>
      <c r="L31" s="21"/>
      <c r="M31" s="30"/>
      <c r="N31" s="21"/>
    </row>
    <row r="32" spans="1:14" ht="18" hidden="1" customHeight="1" x14ac:dyDescent="0.25">
      <c r="A32" s="19"/>
      <c r="B32" s="20"/>
      <c r="C32" s="20"/>
      <c r="D32" s="20"/>
      <c r="E32" s="20"/>
      <c r="F32" s="21"/>
      <c r="G32" s="21"/>
      <c r="H32" s="21"/>
      <c r="I32" s="21"/>
      <c r="J32" s="29"/>
      <c r="K32" s="21"/>
      <c r="L32" s="21"/>
      <c r="M32" s="30"/>
      <c r="N32" s="21"/>
    </row>
    <row r="33" spans="1:14" hidden="1" x14ac:dyDescent="0.25">
      <c r="A33" s="19"/>
      <c r="B33" s="20"/>
      <c r="C33" s="20"/>
      <c r="D33" s="20"/>
      <c r="E33" s="20"/>
      <c r="F33" s="21"/>
      <c r="G33" s="21"/>
      <c r="H33" s="21"/>
      <c r="I33" s="21"/>
      <c r="J33" s="29"/>
      <c r="K33" s="21"/>
      <c r="L33" s="21"/>
      <c r="M33" s="30"/>
      <c r="N33" s="23"/>
    </row>
    <row r="34" spans="1:14" hidden="1" x14ac:dyDescent="0.25">
      <c r="A34" s="19"/>
      <c r="B34" s="20"/>
      <c r="C34" s="20"/>
      <c r="D34" s="20"/>
      <c r="E34" s="20"/>
      <c r="F34" s="21"/>
      <c r="G34" s="21"/>
      <c r="H34" s="21"/>
      <c r="I34" s="21"/>
      <c r="J34" s="29"/>
      <c r="K34" s="21"/>
      <c r="L34" s="21"/>
      <c r="M34" s="30"/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30</v>
      </c>
      <c r="G35" s="244">
        <f>SUM(G15:G34)</f>
        <v>365</v>
      </c>
      <c r="H35" s="245"/>
      <c r="I35" s="245"/>
      <c r="J35" s="244">
        <f>SUM(J15:J34)</f>
        <v>275</v>
      </c>
      <c r="K35" s="244">
        <f>SUM(K15:K34)</f>
        <v>19.5</v>
      </c>
      <c r="L35" s="244">
        <f>SUM(L15:L34)</f>
        <v>0</v>
      </c>
      <c r="M35" s="244">
        <f>SUM(M15:M34)</f>
        <v>294.5</v>
      </c>
      <c r="N35" s="21"/>
    </row>
    <row r="36" spans="1:14" s="24" customFormat="1" ht="7.5" customHeight="1" x14ac:dyDescent="0.25">
      <c r="B36" s="25"/>
    </row>
    <row r="37" spans="1:14" s="24" customFormat="1" x14ac:dyDescent="0.25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7" t="s">
        <v>167</v>
      </c>
      <c r="N37" s="26"/>
    </row>
    <row r="38" spans="1:14" s="24" customFormat="1" x14ac:dyDescent="0.25">
      <c r="B38" s="26"/>
      <c r="C38" s="28" t="s">
        <v>15</v>
      </c>
      <c r="D38" s="26"/>
      <c r="E38" s="26"/>
      <c r="F38" s="26"/>
      <c r="G38" s="26"/>
      <c r="H38" s="28" t="s">
        <v>168</v>
      </c>
      <c r="I38" s="28"/>
      <c r="J38" s="26"/>
      <c r="K38" s="26"/>
      <c r="L38" s="26"/>
      <c r="M38" s="28" t="s">
        <v>169</v>
      </c>
      <c r="N38" s="26"/>
    </row>
    <row r="44" spans="1:14" x14ac:dyDescent="0.25">
      <c r="B44" s="282" t="s">
        <v>438</v>
      </c>
      <c r="C44" s="282"/>
      <c r="D44" s="282"/>
      <c r="F44" s="281" t="s">
        <v>451</v>
      </c>
      <c r="G44" s="281"/>
      <c r="H44" s="281"/>
      <c r="I44" s="281"/>
      <c r="J44" s="281"/>
      <c r="L44" s="282" t="s">
        <v>475</v>
      </c>
      <c r="M44" s="282"/>
      <c r="N44" s="282"/>
    </row>
  </sheetData>
  <customSheetViews>
    <customSheetView guid="{12C9832D-49BD-45CC-A5E0-F64F753F5189}" showPageBreaks="1" topLeftCell="A8">
      <selection activeCell="D22" sqref="D22"/>
      <pageMargins left="0.7" right="0.7" top="0.75" bottom="0.75" header="0.3" footer="0.3"/>
    </customSheetView>
  </customSheetViews>
  <mergeCells count="21">
    <mergeCell ref="B44:D44"/>
    <mergeCell ref="F44:J44"/>
    <mergeCell ref="L44:N44"/>
    <mergeCell ref="A35:D35"/>
    <mergeCell ref="B10:B13"/>
    <mergeCell ref="N10:N13"/>
    <mergeCell ref="K11:K13"/>
    <mergeCell ref="M11:M13"/>
    <mergeCell ref="F11:J11"/>
    <mergeCell ref="L11:L13"/>
    <mergeCell ref="J2:N2"/>
    <mergeCell ref="J3:N3"/>
    <mergeCell ref="A5:N5"/>
    <mergeCell ref="A6:N6"/>
    <mergeCell ref="A10:A13"/>
    <mergeCell ref="C10:C13"/>
    <mergeCell ref="E10:E13"/>
    <mergeCell ref="H12:I12"/>
    <mergeCell ref="D10:D13"/>
    <mergeCell ref="J12:J13"/>
    <mergeCell ref="F12:G12"/>
  </mergeCells>
  <phoneticPr fontId="5" type="noConversion"/>
  <pageMargins left="0.6" right="0.16" top="0.36" bottom="0.34" header="0.3" footer="0.3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Q45"/>
  <sheetViews>
    <sheetView topLeftCell="A10" zoomScaleNormal="100" workbookViewId="0">
      <selection activeCell="Q20" sqref="Q20"/>
    </sheetView>
  </sheetViews>
  <sheetFormatPr defaultRowHeight="15.75" x14ac:dyDescent="0.25"/>
  <cols>
    <col min="1" max="1" width="4" style="26" customWidth="1"/>
    <col min="2" max="2" width="12.375" style="26" customWidth="1"/>
    <col min="3" max="3" width="6.375" style="26" customWidth="1"/>
    <col min="4" max="4" width="18.5" style="26" customWidth="1"/>
    <col min="5" max="5" width="11.875" style="26" customWidth="1"/>
    <col min="6" max="6" width="5.875" style="26" customWidth="1"/>
    <col min="7" max="7" width="5.375" style="26" customWidth="1"/>
    <col min="8" max="8" width="4" style="26" customWidth="1"/>
    <col min="9" max="9" width="4.25" style="26" customWidth="1"/>
    <col min="10" max="10" width="6.375" style="26" customWidth="1"/>
    <col min="11" max="11" width="6.125" style="26" customWidth="1"/>
    <col min="12" max="12" width="6.25" style="26" customWidth="1"/>
    <col min="13" max="13" width="5.875" style="26" customWidth="1"/>
    <col min="14" max="14" width="26.62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325</v>
      </c>
      <c r="E7" s="246" t="s">
        <v>326</v>
      </c>
      <c r="H7" s="33" t="s">
        <v>473</v>
      </c>
      <c r="I7" s="33" t="s">
        <v>244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0.7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9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2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6.5" customHeight="1" x14ac:dyDescent="0.25">
      <c r="A15" s="19">
        <v>1</v>
      </c>
      <c r="B15" s="213" t="s">
        <v>395</v>
      </c>
      <c r="C15" s="19">
        <v>15</v>
      </c>
      <c r="D15" s="20" t="s">
        <v>398</v>
      </c>
      <c r="E15" s="20" t="s">
        <v>270</v>
      </c>
      <c r="F15" s="255">
        <v>70</v>
      </c>
      <c r="G15" s="242"/>
      <c r="H15" s="242">
        <v>1</v>
      </c>
      <c r="I15" s="242"/>
      <c r="J15" s="70">
        <f t="shared" ref="J15:J20" si="0">ROUND(IF(F15&gt;0,F15*H15,"0")+IF(G15&gt;0,(G15/1.5)*I15,"0"),1)</f>
        <v>70</v>
      </c>
      <c r="K15" s="242"/>
      <c r="L15" s="242"/>
      <c r="M15" s="244">
        <f t="shared" ref="M15:M36" si="1">ROUND(J15+K15+L15,1)</f>
        <v>70</v>
      </c>
      <c r="N15" s="21" t="s">
        <v>341</v>
      </c>
    </row>
    <row r="16" spans="1:14" ht="16.5" customHeight="1" x14ac:dyDescent="0.25">
      <c r="A16" s="19">
        <v>2</v>
      </c>
      <c r="B16" s="213" t="s">
        <v>395</v>
      </c>
      <c r="C16" s="209">
        <v>15</v>
      </c>
      <c r="D16" s="20" t="s">
        <v>431</v>
      </c>
      <c r="E16" s="20" t="s">
        <v>512</v>
      </c>
      <c r="F16" s="242"/>
      <c r="G16" s="242">
        <v>90</v>
      </c>
      <c r="H16" s="242"/>
      <c r="I16" s="242">
        <v>1</v>
      </c>
      <c r="J16" s="70">
        <f t="shared" si="0"/>
        <v>60</v>
      </c>
      <c r="K16" s="242"/>
      <c r="L16" s="242"/>
      <c r="M16" s="244">
        <f t="shared" si="1"/>
        <v>60</v>
      </c>
      <c r="N16" s="21"/>
    </row>
    <row r="17" spans="1:17" ht="16.5" customHeight="1" x14ac:dyDescent="0.25">
      <c r="A17" s="19">
        <v>3</v>
      </c>
      <c r="B17" s="20" t="s">
        <v>505</v>
      </c>
      <c r="C17" s="209">
        <v>6</v>
      </c>
      <c r="D17" s="20" t="s">
        <v>420</v>
      </c>
      <c r="E17" s="20" t="s">
        <v>513</v>
      </c>
      <c r="F17" s="242"/>
      <c r="G17" s="242">
        <v>30</v>
      </c>
      <c r="H17" s="242"/>
      <c r="I17" s="242">
        <v>1.2</v>
      </c>
      <c r="J17" s="70">
        <f t="shared" si="0"/>
        <v>24</v>
      </c>
      <c r="K17" s="242"/>
      <c r="L17" s="242"/>
      <c r="M17" s="244">
        <f t="shared" si="1"/>
        <v>24</v>
      </c>
      <c r="N17" s="21"/>
    </row>
    <row r="18" spans="1:17" ht="15.75" customHeight="1" x14ac:dyDescent="0.25">
      <c r="A18" s="19">
        <v>4</v>
      </c>
      <c r="B18" s="20" t="s">
        <v>506</v>
      </c>
      <c r="C18" s="209">
        <v>10</v>
      </c>
      <c r="D18" s="20" t="s">
        <v>440</v>
      </c>
      <c r="E18" s="20" t="s">
        <v>512</v>
      </c>
      <c r="F18" s="242"/>
      <c r="G18" s="242">
        <v>30</v>
      </c>
      <c r="H18" s="242"/>
      <c r="I18" s="242">
        <v>1</v>
      </c>
      <c r="J18" s="70">
        <f t="shared" si="0"/>
        <v>20</v>
      </c>
      <c r="K18" s="242"/>
      <c r="L18" s="242"/>
      <c r="M18" s="244">
        <f t="shared" si="1"/>
        <v>20</v>
      </c>
      <c r="N18" s="23"/>
    </row>
    <row r="19" spans="1:17" ht="16.5" customHeight="1" x14ac:dyDescent="0.25">
      <c r="A19" s="19">
        <v>5</v>
      </c>
      <c r="B19" s="213" t="s">
        <v>504</v>
      </c>
      <c r="C19" s="209">
        <v>15</v>
      </c>
      <c r="D19" s="185" t="s">
        <v>503</v>
      </c>
      <c r="E19" s="185" t="s">
        <v>586</v>
      </c>
      <c r="F19" s="183">
        <v>30</v>
      </c>
      <c r="G19" s="185"/>
      <c r="H19" s="183">
        <v>1</v>
      </c>
      <c r="I19" s="185"/>
      <c r="J19" s="70">
        <f t="shared" si="0"/>
        <v>30</v>
      </c>
      <c r="K19" s="185"/>
      <c r="L19" s="185"/>
      <c r="M19" s="244">
        <f t="shared" si="1"/>
        <v>30</v>
      </c>
      <c r="N19" s="23"/>
    </row>
    <row r="20" spans="1:17" ht="15" customHeight="1" x14ac:dyDescent="0.25">
      <c r="A20" s="19">
        <v>6</v>
      </c>
      <c r="B20" s="213" t="s">
        <v>395</v>
      </c>
      <c r="C20" s="209">
        <v>15</v>
      </c>
      <c r="D20" s="20" t="s">
        <v>431</v>
      </c>
      <c r="E20" s="20" t="s">
        <v>507</v>
      </c>
      <c r="F20" s="242"/>
      <c r="G20" s="242">
        <v>90</v>
      </c>
      <c r="H20" s="242"/>
      <c r="I20" s="242">
        <v>1</v>
      </c>
      <c r="J20" s="70">
        <f t="shared" si="0"/>
        <v>60</v>
      </c>
      <c r="K20" s="185"/>
      <c r="L20" s="185"/>
      <c r="M20" s="244">
        <f t="shared" si="1"/>
        <v>60</v>
      </c>
      <c r="N20" s="185"/>
      <c r="O20" s="238"/>
      <c r="P20" s="235"/>
      <c r="Q20" s="235"/>
    </row>
    <row r="21" spans="1:17" ht="15" customHeight="1" x14ac:dyDescent="0.25">
      <c r="A21" s="19">
        <v>7</v>
      </c>
      <c r="B21" s="20"/>
      <c r="C21" s="209"/>
      <c r="D21" s="20" t="s">
        <v>499</v>
      </c>
      <c r="E21" s="185" t="s">
        <v>289</v>
      </c>
      <c r="F21" s="255">
        <v>2</v>
      </c>
      <c r="G21" s="183"/>
      <c r="H21" s="242">
        <v>1.3</v>
      </c>
      <c r="I21" s="242"/>
      <c r="J21" s="70">
        <f>ROUND(IF(F21&gt;0,F21*H21,"0")+IF(G21&gt;0,(G21/1.5)*I21,"0"),1)</f>
        <v>2.6</v>
      </c>
      <c r="K21" s="242"/>
      <c r="L21" s="183"/>
      <c r="M21" s="244">
        <f t="shared" si="1"/>
        <v>2.6</v>
      </c>
      <c r="N21" s="233" t="s">
        <v>399</v>
      </c>
      <c r="O21" s="238"/>
      <c r="P21" s="235"/>
      <c r="Q21" s="235"/>
    </row>
    <row r="22" spans="1:17" ht="15" customHeight="1" x14ac:dyDescent="0.25">
      <c r="A22" s="19">
        <v>8</v>
      </c>
      <c r="B22" s="20"/>
      <c r="C22" s="209"/>
      <c r="D22" s="20" t="s">
        <v>440</v>
      </c>
      <c r="E22" s="185" t="s">
        <v>441</v>
      </c>
      <c r="F22" s="255"/>
      <c r="G22" s="183">
        <v>3</v>
      </c>
      <c r="H22" s="242"/>
      <c r="I22" s="242">
        <v>1</v>
      </c>
      <c r="J22" s="70">
        <f>ROUND(IF(F22&gt;0,F22*H22,"0")+IF(G22&gt;0,(G22/1.5)*I22,"0"),1)</f>
        <v>2</v>
      </c>
      <c r="K22" s="242"/>
      <c r="L22" s="183"/>
      <c r="M22" s="244">
        <f>ROUND(J22+K22+L22,1)</f>
        <v>2</v>
      </c>
      <c r="N22" s="233" t="s">
        <v>400</v>
      </c>
      <c r="O22" s="238"/>
      <c r="P22" s="235"/>
      <c r="Q22" s="235"/>
    </row>
    <row r="23" spans="1:17" ht="15" customHeight="1" x14ac:dyDescent="0.25">
      <c r="A23" s="19">
        <v>9</v>
      </c>
      <c r="B23" s="20"/>
      <c r="C23" s="209"/>
      <c r="D23" s="20" t="s">
        <v>331</v>
      </c>
      <c r="E23" s="20"/>
      <c r="F23" s="242"/>
      <c r="G23" s="242"/>
      <c r="H23" s="242"/>
      <c r="I23" s="242"/>
      <c r="J23" s="70"/>
      <c r="K23" s="242">
        <f>15%*130</f>
        <v>19.5</v>
      </c>
      <c r="L23" s="242"/>
      <c r="M23" s="244">
        <f>ROUND(J23+K23+L23,1)</f>
        <v>19.5</v>
      </c>
      <c r="N23" s="233"/>
      <c r="O23" s="238"/>
      <c r="P23" s="235"/>
      <c r="Q23" s="235"/>
    </row>
    <row r="24" spans="1:17" ht="15" customHeight="1" x14ac:dyDescent="0.25">
      <c r="A24" s="19"/>
      <c r="B24" s="20"/>
      <c r="C24" s="209"/>
      <c r="D24" s="20"/>
      <c r="E24" s="20"/>
      <c r="F24" s="242"/>
      <c r="G24" s="242"/>
      <c r="H24" s="242"/>
      <c r="I24" s="242"/>
      <c r="J24" s="70"/>
      <c r="K24" s="242"/>
      <c r="L24" s="242"/>
      <c r="M24" s="244"/>
      <c r="N24" s="185"/>
      <c r="O24" s="235"/>
      <c r="P24" s="235"/>
      <c r="Q24" s="235"/>
    </row>
    <row r="25" spans="1:17" ht="19.5" hidden="1" customHeight="1" x14ac:dyDescent="0.25">
      <c r="A25" s="19">
        <v>9</v>
      </c>
      <c r="B25" s="20"/>
      <c r="C25" s="209"/>
      <c r="D25" s="20"/>
      <c r="E25" s="20"/>
      <c r="F25" s="242"/>
      <c r="G25" s="242"/>
      <c r="H25" s="242"/>
      <c r="I25" s="242"/>
      <c r="J25" s="70">
        <f t="shared" ref="J25:J36" si="2">ROUND(IF(F25&gt;0,F25*H25,"0")+IF(G25&gt;0,(G25/1.5)*I25,"0"),1)</f>
        <v>0</v>
      </c>
      <c r="K25" s="242"/>
      <c r="L25" s="242"/>
      <c r="M25" s="244">
        <f t="shared" si="1"/>
        <v>0</v>
      </c>
      <c r="N25" s="23"/>
    </row>
    <row r="26" spans="1:17" hidden="1" x14ac:dyDescent="0.25">
      <c r="A26" s="19">
        <v>10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1"/>
        <v>0</v>
      </c>
      <c r="N26" s="23"/>
    </row>
    <row r="27" spans="1:17" ht="19.5" hidden="1" customHeight="1" x14ac:dyDescent="0.25">
      <c r="A27" s="19">
        <v>11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1"/>
        <v>0</v>
      </c>
      <c r="N27" s="23"/>
    </row>
    <row r="28" spans="1:17" ht="18" hidden="1" customHeight="1" x14ac:dyDescent="0.25">
      <c r="A28" s="19">
        <v>12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1"/>
        <v>0</v>
      </c>
      <c r="N28" s="21"/>
    </row>
    <row r="29" spans="1:17" ht="18" hidden="1" customHeight="1" x14ac:dyDescent="0.25">
      <c r="A29" s="19">
        <v>13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1"/>
        <v>0</v>
      </c>
      <c r="N29" s="21"/>
    </row>
    <row r="30" spans="1:17" hidden="1" x14ac:dyDescent="0.25">
      <c r="A30" s="19">
        <v>14</v>
      </c>
      <c r="B30" s="20"/>
      <c r="C30" s="209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1"/>
        <v>0</v>
      </c>
      <c r="N30" s="23"/>
    </row>
    <row r="31" spans="1:17" ht="19.5" hidden="1" customHeight="1" x14ac:dyDescent="0.25">
      <c r="A31" s="19">
        <v>15</v>
      </c>
      <c r="B31" s="20"/>
      <c r="C31" s="209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1"/>
        <v>0</v>
      </c>
      <c r="N31" s="23"/>
    </row>
    <row r="32" spans="1:17" ht="19.5" hidden="1" customHeight="1" x14ac:dyDescent="0.25">
      <c r="A32" s="19">
        <v>16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1"/>
        <v>0</v>
      </c>
      <c r="N32" s="23"/>
    </row>
    <row r="33" spans="1:14" ht="18" hidden="1" customHeight="1" x14ac:dyDescent="0.25">
      <c r="A33" s="19">
        <v>17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1"/>
        <v>0</v>
      </c>
      <c r="N33" s="21"/>
    </row>
    <row r="34" spans="1:14" ht="18" hidden="1" customHeight="1" x14ac:dyDescent="0.25">
      <c r="A34" s="19">
        <v>18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1"/>
        <v>0</v>
      </c>
      <c r="N34" s="21"/>
    </row>
    <row r="35" spans="1:14" hidden="1" x14ac:dyDescent="0.25">
      <c r="A35" s="19">
        <v>19</v>
      </c>
      <c r="B35" s="20"/>
      <c r="C35" s="20"/>
      <c r="D35" s="20"/>
      <c r="E35" s="20"/>
      <c r="F35" s="242"/>
      <c r="G35" s="242"/>
      <c r="H35" s="242"/>
      <c r="I35" s="242"/>
      <c r="J35" s="70">
        <f t="shared" si="2"/>
        <v>0</v>
      </c>
      <c r="K35" s="242"/>
      <c r="L35" s="242"/>
      <c r="M35" s="244">
        <f t="shared" si="1"/>
        <v>0</v>
      </c>
      <c r="N35" s="23"/>
    </row>
    <row r="36" spans="1:14" hidden="1" x14ac:dyDescent="0.25">
      <c r="A36" s="19">
        <v>20</v>
      </c>
      <c r="B36" s="20"/>
      <c r="C36" s="20"/>
      <c r="D36" s="20"/>
      <c r="E36" s="20"/>
      <c r="F36" s="242"/>
      <c r="G36" s="242"/>
      <c r="H36" s="242"/>
      <c r="I36" s="242"/>
      <c r="J36" s="70">
        <f t="shared" si="2"/>
        <v>0</v>
      </c>
      <c r="K36" s="242"/>
      <c r="L36" s="242"/>
      <c r="M36" s="244">
        <f t="shared" si="1"/>
        <v>0</v>
      </c>
      <c r="N36" s="23"/>
    </row>
    <row r="37" spans="1:14" ht="17.25" customHeight="1" x14ac:dyDescent="0.25">
      <c r="A37" s="306" t="s">
        <v>163</v>
      </c>
      <c r="B37" s="306"/>
      <c r="C37" s="306"/>
      <c r="D37" s="306"/>
      <c r="E37" s="20"/>
      <c r="F37" s="244">
        <f>SUM(F15:F36)</f>
        <v>102</v>
      </c>
      <c r="G37" s="244">
        <f>SUM(G15:G36)</f>
        <v>243</v>
      </c>
      <c r="H37" s="245"/>
      <c r="I37" s="245"/>
      <c r="J37" s="244">
        <f>SUM(J15:J36)</f>
        <v>268.60000000000002</v>
      </c>
      <c r="K37" s="244">
        <f>SUM(K15:K36)</f>
        <v>19.5</v>
      </c>
      <c r="L37" s="244">
        <f>SUM(L15:L36)</f>
        <v>0</v>
      </c>
      <c r="M37" s="244">
        <f>SUM(M15:M36)</f>
        <v>288.10000000000002</v>
      </c>
      <c r="N37" s="21"/>
    </row>
    <row r="38" spans="1:14" ht="14.25" customHeight="1" x14ac:dyDescent="0.25">
      <c r="M38" s="27" t="s">
        <v>167</v>
      </c>
    </row>
    <row r="39" spans="1:14" ht="15" customHeight="1" x14ac:dyDescent="0.25">
      <c r="C39" s="28" t="s">
        <v>15</v>
      </c>
      <c r="H39" s="28" t="s">
        <v>168</v>
      </c>
      <c r="I39" s="28"/>
      <c r="M39" s="28" t="s">
        <v>169</v>
      </c>
    </row>
    <row r="40" spans="1:14" ht="15" customHeight="1" x14ac:dyDescent="0.25"/>
    <row r="41" spans="1:14" ht="13.5" customHeight="1" x14ac:dyDescent="0.25"/>
    <row r="42" spans="1:14" ht="14.25" customHeight="1" x14ac:dyDescent="0.25"/>
    <row r="43" spans="1:14" ht="14.25" customHeight="1" x14ac:dyDescent="0.25"/>
    <row r="44" spans="1:14" ht="12" customHeight="1" x14ac:dyDescent="0.25"/>
    <row r="45" spans="1:14" x14ac:dyDescent="0.25">
      <c r="B45" s="282" t="s">
        <v>438</v>
      </c>
      <c r="C45" s="282"/>
      <c r="D45" s="282"/>
      <c r="F45" s="281" t="s">
        <v>451</v>
      </c>
      <c r="G45" s="281"/>
      <c r="H45" s="281"/>
      <c r="I45" s="281"/>
      <c r="J45" s="281"/>
      <c r="L45" s="282" t="s">
        <v>475</v>
      </c>
      <c r="M45" s="282"/>
      <c r="N45" s="282"/>
    </row>
  </sheetData>
  <customSheetViews>
    <customSheetView guid="{12C9832D-49BD-45CC-A5E0-F64F753F5189}" showPageBreaks="1" hiddenRows="1" topLeftCell="A9">
      <selection activeCell="I22" sqref="I22"/>
      <pageMargins left="0.24" right="0.2" top="0.34" bottom="0.32" header="0.3" footer="0.3"/>
      <pageSetup orientation="landscape" r:id="rId1"/>
    </customSheetView>
  </customSheetViews>
  <mergeCells count="21">
    <mergeCell ref="J2:N2"/>
    <mergeCell ref="J3:N3"/>
    <mergeCell ref="A5:N5"/>
    <mergeCell ref="A6:N6"/>
    <mergeCell ref="A10:A13"/>
    <mergeCell ref="C10:C13"/>
    <mergeCell ref="M11:M13"/>
    <mergeCell ref="H12:I12"/>
    <mergeCell ref="L11:L13"/>
    <mergeCell ref="J12:J13"/>
    <mergeCell ref="E10:E13"/>
    <mergeCell ref="K11:K13"/>
    <mergeCell ref="D10:D13"/>
    <mergeCell ref="F11:J11"/>
    <mergeCell ref="F12:G12"/>
    <mergeCell ref="B45:D45"/>
    <mergeCell ref="F45:J45"/>
    <mergeCell ref="L45:N45"/>
    <mergeCell ref="A37:D37"/>
    <mergeCell ref="B10:B13"/>
    <mergeCell ref="N10:N13"/>
  </mergeCells>
  <phoneticPr fontId="5" type="noConversion"/>
  <pageMargins left="0.24" right="0.2" top="0.34" bottom="0.32" header="0.3" footer="0.3"/>
  <pageSetup orientation="landscape" r:id="rId2"/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N44"/>
  <sheetViews>
    <sheetView topLeftCell="A4" workbookViewId="0">
      <selection activeCell="P17" sqref="P17"/>
    </sheetView>
  </sheetViews>
  <sheetFormatPr defaultRowHeight="15.75" x14ac:dyDescent="0.25"/>
  <cols>
    <col min="1" max="1" width="4" style="26" customWidth="1"/>
    <col min="2" max="2" width="15.75" style="26" customWidth="1"/>
    <col min="3" max="3" width="6.125" style="26" customWidth="1"/>
    <col min="4" max="4" width="19.75" style="26" customWidth="1"/>
    <col min="5" max="5" width="12.25" style="26" customWidth="1"/>
    <col min="6" max="9" width="5.25" style="26" customWidth="1"/>
    <col min="10" max="11" width="8" style="26" customWidth="1"/>
    <col min="12" max="12" width="9.25" style="26" customWidth="1"/>
    <col min="13" max="13" width="10" style="26" customWidth="1"/>
    <col min="14" max="14" width="15.2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26" t="s">
        <v>547</v>
      </c>
      <c r="E7" s="221" t="s">
        <v>320</v>
      </c>
      <c r="H7" s="33" t="s">
        <v>473</v>
      </c>
      <c r="I7" s="33" t="s">
        <v>268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303</v>
      </c>
      <c r="C15" s="19">
        <v>9</v>
      </c>
      <c r="D15" s="20" t="s">
        <v>252</v>
      </c>
      <c r="E15" s="20" t="s">
        <v>240</v>
      </c>
      <c r="F15" s="21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1"/>
      <c r="L15" s="21"/>
      <c r="M15" s="244">
        <f t="shared" ref="M15:M30" si="0">ROUND(J15+K15+L15,1)</f>
        <v>60</v>
      </c>
      <c r="N15" s="21"/>
    </row>
    <row r="16" spans="1:14" ht="18" customHeight="1" x14ac:dyDescent="0.25">
      <c r="A16" s="19">
        <v>2</v>
      </c>
      <c r="B16" s="20" t="s">
        <v>303</v>
      </c>
      <c r="C16" s="19">
        <v>9</v>
      </c>
      <c r="D16" s="20" t="s">
        <v>252</v>
      </c>
      <c r="E16" s="20" t="s">
        <v>269</v>
      </c>
      <c r="F16" s="21"/>
      <c r="G16" s="242">
        <v>90</v>
      </c>
      <c r="H16" s="242"/>
      <c r="I16" s="242">
        <v>1</v>
      </c>
      <c r="J16" s="70">
        <f>ROUND(IF(F16&gt;0,F16*H16,"0")+IF(G16&gt;0,(G16/1.5)*I16,"0"),1)</f>
        <v>60</v>
      </c>
      <c r="K16" s="21"/>
      <c r="L16" s="21"/>
      <c r="M16" s="244">
        <f>ROUND(J16+K16+L16,1)</f>
        <v>60</v>
      </c>
      <c r="N16" s="21"/>
    </row>
    <row r="17" spans="1:14" x14ac:dyDescent="0.25">
      <c r="A17" s="19">
        <v>3</v>
      </c>
      <c r="B17" s="20"/>
      <c r="C17" s="209"/>
      <c r="D17" s="20" t="s">
        <v>548</v>
      </c>
      <c r="E17" s="20"/>
      <c r="F17" s="242">
        <v>10</v>
      </c>
      <c r="G17" s="242"/>
      <c r="H17" s="242">
        <v>1</v>
      </c>
      <c r="I17" s="242"/>
      <c r="J17" s="70">
        <f>ROUND(IF(F17&gt;0,F17*H17,"0")+IF(G17&gt;0,(G17/1.5)*I17,"0"),1)</f>
        <v>10</v>
      </c>
      <c r="K17" s="21"/>
      <c r="L17" s="21"/>
      <c r="M17" s="244">
        <f t="shared" si="0"/>
        <v>10</v>
      </c>
      <c r="N17" s="21"/>
    </row>
    <row r="18" spans="1:14" hidden="1" x14ac:dyDescent="0.25">
      <c r="A18" s="19">
        <v>4</v>
      </c>
      <c r="B18" s="20"/>
      <c r="C18" s="209"/>
      <c r="D18" s="20"/>
      <c r="E18" s="20"/>
      <c r="F18" s="21"/>
      <c r="G18" s="21"/>
      <c r="H18" s="21"/>
      <c r="I18" s="21"/>
      <c r="J18" s="29">
        <f>ROUND(IF(F18&gt;0,F18*H18,"0")+IF(G18&gt;0,(G18/1.5)*I18,"0"),1)</f>
        <v>0</v>
      </c>
      <c r="K18" s="21"/>
      <c r="L18" s="21"/>
      <c r="M18" s="30">
        <f t="shared" si="0"/>
        <v>0</v>
      </c>
      <c r="N18" s="23"/>
    </row>
    <row r="19" spans="1:14" ht="19.5" hidden="1" customHeight="1" x14ac:dyDescent="0.25">
      <c r="A19" s="19">
        <v>5</v>
      </c>
      <c r="B19" s="20"/>
      <c r="C19" s="209"/>
      <c r="D19" s="20"/>
      <c r="E19" s="20"/>
      <c r="F19" s="21"/>
      <c r="G19" s="21"/>
      <c r="H19" s="21"/>
      <c r="I19" s="21"/>
      <c r="J19" s="29">
        <f>ROUND(IF(F19&gt;0,F19*H19,"0")+IF(G19&gt;0,(G19/1.5)*I19,"0"),1)</f>
        <v>0</v>
      </c>
      <c r="K19" s="21"/>
      <c r="L19" s="21"/>
      <c r="M19" s="30">
        <f t="shared" si="0"/>
        <v>0</v>
      </c>
      <c r="N19" s="23"/>
    </row>
    <row r="20" spans="1:14" ht="18" hidden="1" customHeight="1" x14ac:dyDescent="0.25">
      <c r="A20" s="19">
        <v>6</v>
      </c>
      <c r="B20" s="20"/>
      <c r="C20" s="209"/>
      <c r="D20" s="20"/>
      <c r="E20" s="20"/>
      <c r="F20" s="21"/>
      <c r="G20" s="21"/>
      <c r="H20" s="21"/>
      <c r="I20" s="21"/>
      <c r="J20" s="29">
        <f t="shared" ref="J20:J30" si="1">ROUND(IF(F20&gt;0,F20*H20,"0")+IF(G20&gt;0,(G20/1.5)*I20,"0"),1)</f>
        <v>0</v>
      </c>
      <c r="K20" s="21"/>
      <c r="L20" s="21"/>
      <c r="M20" s="30">
        <f t="shared" si="0"/>
        <v>0</v>
      </c>
      <c r="N20" s="21"/>
    </row>
    <row r="21" spans="1:14" ht="18" hidden="1" customHeight="1" x14ac:dyDescent="0.25">
      <c r="A21" s="19">
        <v>7</v>
      </c>
      <c r="B21" s="20"/>
      <c r="C21" s="209"/>
      <c r="D21" s="20"/>
      <c r="E21" s="20"/>
      <c r="F21" s="21"/>
      <c r="G21" s="21"/>
      <c r="H21" s="21"/>
      <c r="I21" s="21"/>
      <c r="J21" s="29">
        <f t="shared" si="1"/>
        <v>0</v>
      </c>
      <c r="K21" s="21"/>
      <c r="L21" s="21"/>
      <c r="M21" s="30">
        <f t="shared" si="0"/>
        <v>0</v>
      </c>
      <c r="N21" s="21"/>
    </row>
    <row r="22" spans="1:14" hidden="1" x14ac:dyDescent="0.25">
      <c r="A22" s="19">
        <v>8</v>
      </c>
      <c r="B22" s="20"/>
      <c r="C22" s="209"/>
      <c r="D22" s="20"/>
      <c r="E22" s="20"/>
      <c r="F22" s="21"/>
      <c r="G22" s="21"/>
      <c r="H22" s="21"/>
      <c r="I22" s="21"/>
      <c r="J22" s="29">
        <f t="shared" si="1"/>
        <v>0</v>
      </c>
      <c r="K22" s="21"/>
      <c r="L22" s="21"/>
      <c r="M22" s="30">
        <f t="shared" si="0"/>
        <v>0</v>
      </c>
      <c r="N22" s="23"/>
    </row>
    <row r="23" spans="1:14" ht="19.5" hidden="1" customHeight="1" x14ac:dyDescent="0.25">
      <c r="A23" s="19">
        <v>9</v>
      </c>
      <c r="B23" s="20"/>
      <c r="C23" s="209"/>
      <c r="D23" s="20"/>
      <c r="E23" s="20"/>
      <c r="F23" s="21"/>
      <c r="G23" s="21"/>
      <c r="H23" s="21"/>
      <c r="I23" s="21"/>
      <c r="J23" s="29">
        <f t="shared" si="1"/>
        <v>0</v>
      </c>
      <c r="K23" s="21"/>
      <c r="L23" s="21"/>
      <c r="M23" s="30">
        <f t="shared" si="0"/>
        <v>0</v>
      </c>
      <c r="N23" s="23"/>
    </row>
    <row r="24" spans="1:14" hidden="1" x14ac:dyDescent="0.25">
      <c r="A24" s="19">
        <v>10</v>
      </c>
      <c r="B24" s="20"/>
      <c r="C24" s="209"/>
      <c r="D24" s="20"/>
      <c r="E24" s="20"/>
      <c r="F24" s="21"/>
      <c r="G24" s="21"/>
      <c r="H24" s="21"/>
      <c r="I24" s="21"/>
      <c r="J24" s="29">
        <f t="shared" si="1"/>
        <v>0</v>
      </c>
      <c r="K24" s="21"/>
      <c r="L24" s="21"/>
      <c r="M24" s="30">
        <f t="shared" si="0"/>
        <v>0</v>
      </c>
      <c r="N24" s="23"/>
    </row>
    <row r="25" spans="1:14" ht="19.5" hidden="1" customHeight="1" x14ac:dyDescent="0.25">
      <c r="A25" s="19">
        <v>11</v>
      </c>
      <c r="B25" s="20"/>
      <c r="C25" s="209"/>
      <c r="D25" s="20"/>
      <c r="E25" s="20"/>
      <c r="F25" s="21"/>
      <c r="G25" s="21"/>
      <c r="H25" s="21"/>
      <c r="I25" s="21"/>
      <c r="J25" s="29">
        <f t="shared" si="1"/>
        <v>0</v>
      </c>
      <c r="K25" s="21"/>
      <c r="L25" s="21"/>
      <c r="M25" s="30">
        <f t="shared" si="0"/>
        <v>0</v>
      </c>
      <c r="N25" s="23"/>
    </row>
    <row r="26" spans="1:14" ht="18" hidden="1" customHeight="1" x14ac:dyDescent="0.25">
      <c r="A26" s="19">
        <v>12</v>
      </c>
      <c r="B26" s="20"/>
      <c r="C26" s="209"/>
      <c r="D26" s="20"/>
      <c r="E26" s="20"/>
      <c r="F26" s="21"/>
      <c r="G26" s="21"/>
      <c r="H26" s="21"/>
      <c r="I26" s="21"/>
      <c r="J26" s="29">
        <f t="shared" si="1"/>
        <v>0</v>
      </c>
      <c r="K26" s="21"/>
      <c r="L26" s="21"/>
      <c r="M26" s="30">
        <f t="shared" si="0"/>
        <v>0</v>
      </c>
      <c r="N26" s="21"/>
    </row>
    <row r="27" spans="1:14" ht="18" hidden="1" customHeight="1" x14ac:dyDescent="0.25">
      <c r="A27" s="19">
        <v>13</v>
      </c>
      <c r="B27" s="20"/>
      <c r="C27" s="209"/>
      <c r="D27" s="20"/>
      <c r="E27" s="20"/>
      <c r="F27" s="21"/>
      <c r="G27" s="21"/>
      <c r="H27" s="21"/>
      <c r="I27" s="21"/>
      <c r="J27" s="29">
        <f t="shared" si="1"/>
        <v>0</v>
      </c>
      <c r="K27" s="21"/>
      <c r="L27" s="21"/>
      <c r="M27" s="30">
        <f t="shared" si="0"/>
        <v>0</v>
      </c>
      <c r="N27" s="21"/>
    </row>
    <row r="28" spans="1:14" hidden="1" x14ac:dyDescent="0.25">
      <c r="A28" s="19">
        <v>14</v>
      </c>
      <c r="B28" s="20"/>
      <c r="C28" s="209"/>
      <c r="D28" s="20"/>
      <c r="E28" s="20"/>
      <c r="F28" s="21"/>
      <c r="G28" s="21"/>
      <c r="H28" s="21"/>
      <c r="I28" s="21"/>
      <c r="J28" s="29">
        <f t="shared" si="1"/>
        <v>0</v>
      </c>
      <c r="K28" s="21"/>
      <c r="L28" s="21"/>
      <c r="M28" s="30">
        <f t="shared" si="0"/>
        <v>0</v>
      </c>
      <c r="N28" s="23"/>
    </row>
    <row r="29" spans="1:14" ht="19.5" hidden="1" customHeight="1" x14ac:dyDescent="0.25">
      <c r="A29" s="19">
        <v>15</v>
      </c>
      <c r="B29" s="20"/>
      <c r="C29" s="209"/>
      <c r="D29" s="20"/>
      <c r="E29" s="20"/>
      <c r="F29" s="21"/>
      <c r="G29" s="21"/>
      <c r="H29" s="21"/>
      <c r="I29" s="21"/>
      <c r="J29" s="29">
        <f t="shared" si="1"/>
        <v>0</v>
      </c>
      <c r="K29" s="21"/>
      <c r="L29" s="21"/>
      <c r="M29" s="30">
        <f t="shared" si="0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1"/>
      <c r="G30" s="21"/>
      <c r="H30" s="21"/>
      <c r="I30" s="21"/>
      <c r="J30" s="29">
        <f t="shared" si="1"/>
        <v>0</v>
      </c>
      <c r="K30" s="21"/>
      <c r="L30" s="21"/>
      <c r="M30" s="30">
        <f t="shared" si="0"/>
        <v>0</v>
      </c>
      <c r="N30" s="23"/>
    </row>
    <row r="31" spans="1:14" x14ac:dyDescent="0.25">
      <c r="A31" s="19"/>
      <c r="B31" s="20"/>
      <c r="C31" s="20"/>
      <c r="D31" s="20"/>
      <c r="E31" s="20"/>
      <c r="F31" s="21"/>
      <c r="G31" s="21"/>
      <c r="H31" s="21"/>
      <c r="I31" s="21"/>
      <c r="J31" s="70"/>
      <c r="K31" s="242"/>
      <c r="L31" s="242"/>
      <c r="M31" s="244"/>
      <c r="N31" s="21"/>
    </row>
    <row r="32" spans="1:14" x14ac:dyDescent="0.25">
      <c r="A32" s="19"/>
      <c r="B32" s="20"/>
      <c r="C32" s="20"/>
      <c r="D32" s="20"/>
      <c r="E32" s="20"/>
      <c r="F32" s="21"/>
      <c r="G32" s="21"/>
      <c r="H32" s="21"/>
      <c r="I32" s="21"/>
      <c r="J32" s="70"/>
      <c r="K32" s="242"/>
      <c r="L32" s="242"/>
      <c r="M32" s="244"/>
      <c r="N32" s="21"/>
    </row>
    <row r="33" spans="1:14" x14ac:dyDescent="0.25">
      <c r="A33" s="19"/>
      <c r="B33" s="20"/>
      <c r="C33" s="20"/>
      <c r="D33" s="20"/>
      <c r="E33" s="20"/>
      <c r="F33" s="21"/>
      <c r="G33" s="21"/>
      <c r="H33" s="21"/>
      <c r="I33" s="21"/>
      <c r="J33" s="70"/>
      <c r="K33" s="242"/>
      <c r="L33" s="242"/>
      <c r="M33" s="244"/>
      <c r="N33" s="23"/>
    </row>
    <row r="34" spans="1:14" x14ac:dyDescent="0.25">
      <c r="A34" s="19"/>
      <c r="B34" s="20"/>
      <c r="C34" s="20"/>
      <c r="D34" s="20"/>
      <c r="E34" s="20"/>
      <c r="F34" s="21"/>
      <c r="G34" s="21"/>
      <c r="H34" s="21"/>
      <c r="I34" s="21"/>
      <c r="J34" s="70"/>
      <c r="K34" s="242"/>
      <c r="L34" s="242"/>
      <c r="M34" s="244"/>
      <c r="N34" s="23"/>
    </row>
    <row r="35" spans="1:14" x14ac:dyDescent="0.25">
      <c r="A35" s="283" t="s">
        <v>163</v>
      </c>
      <c r="B35" s="284"/>
      <c r="C35" s="284"/>
      <c r="D35" s="285"/>
      <c r="E35" s="20"/>
      <c r="F35" s="30">
        <f>SUM(F15:F34)</f>
        <v>10</v>
      </c>
      <c r="G35" s="30">
        <f>SUM(G15:G34)</f>
        <v>180</v>
      </c>
      <c r="H35" s="22"/>
      <c r="I35" s="22"/>
      <c r="J35" s="244">
        <f>SUM(J15:J34)</f>
        <v>130</v>
      </c>
      <c r="K35" s="244">
        <f>SUM(K15:K34)</f>
        <v>0</v>
      </c>
      <c r="L35" s="244">
        <f>SUM(L15:L34)</f>
        <v>0</v>
      </c>
      <c r="M35" s="244">
        <f>SUM(M15:M34)</f>
        <v>130</v>
      </c>
      <c r="N35" s="21"/>
    </row>
    <row r="36" spans="1:14" s="24" customFormat="1" ht="21.75" customHeight="1" x14ac:dyDescent="0.25">
      <c r="B36" s="25"/>
    </row>
    <row r="37" spans="1:14" s="24" customFormat="1" ht="15" hidden="1" x14ac:dyDescent="0.25"/>
    <row r="38" spans="1:14" s="24" customFormat="1" ht="15" hidden="1" x14ac:dyDescent="0.25">
      <c r="B38" s="25"/>
    </row>
    <row r="39" spans="1:14" x14ac:dyDescent="0.25">
      <c r="M39" s="27" t="s">
        <v>167</v>
      </c>
    </row>
    <row r="40" spans="1:14" x14ac:dyDescent="0.25">
      <c r="C40" s="28" t="s">
        <v>15</v>
      </c>
      <c r="H40" s="28" t="s">
        <v>168</v>
      </c>
      <c r="I40" s="28"/>
      <c r="M40" s="28" t="s">
        <v>169</v>
      </c>
    </row>
    <row r="42" spans="1:14" ht="24.75" customHeight="1" x14ac:dyDescent="0.25"/>
    <row r="44" spans="1:14" x14ac:dyDescent="0.25">
      <c r="B44" s="282" t="s">
        <v>438</v>
      </c>
      <c r="C44" s="282"/>
      <c r="D44" s="282"/>
      <c r="F44" s="281" t="s">
        <v>451</v>
      </c>
      <c r="G44" s="281"/>
      <c r="H44" s="281"/>
      <c r="I44" s="281"/>
      <c r="J44" s="281"/>
      <c r="L44" s="282" t="s">
        <v>481</v>
      </c>
      <c r="M44" s="282"/>
      <c r="N44" s="282"/>
    </row>
  </sheetData>
  <customSheetViews>
    <customSheetView guid="{12C9832D-49BD-45CC-A5E0-F64F753F5189}" showPageBreaks="1" topLeftCell="A6">
      <selection activeCell="M16" sqref="M16"/>
      <pageMargins left="0.7" right="0.7" top="0.75" bottom="0.75" header="0.3" footer="0.3"/>
    </customSheetView>
  </customSheetViews>
  <mergeCells count="21">
    <mergeCell ref="B44:D44"/>
    <mergeCell ref="F44:J44"/>
    <mergeCell ref="L44:N44"/>
    <mergeCell ref="A35:D35"/>
    <mergeCell ref="B10:B13"/>
    <mergeCell ref="N10:N13"/>
    <mergeCell ref="K11:K13"/>
    <mergeCell ref="M11:M13"/>
    <mergeCell ref="F11:J11"/>
    <mergeCell ref="L11:L13"/>
    <mergeCell ref="J2:N2"/>
    <mergeCell ref="J3:N3"/>
    <mergeCell ref="A5:N5"/>
    <mergeCell ref="A6:N6"/>
    <mergeCell ref="A10:A13"/>
    <mergeCell ref="C10:C13"/>
    <mergeCell ref="E10:E13"/>
    <mergeCell ref="H12:I12"/>
    <mergeCell ref="D10:D13"/>
    <mergeCell ref="J12:J13"/>
    <mergeCell ref="F12:G12"/>
  </mergeCells>
  <phoneticPr fontId="5" type="noConversion"/>
  <pageMargins left="0.24" right="0.16" top="0.25" bottom="0.36" header="0.2" footer="0.3"/>
  <pageSetup paperSize="9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N43"/>
  <sheetViews>
    <sheetView workbookViewId="0">
      <selection activeCell="P10" sqref="P10"/>
    </sheetView>
  </sheetViews>
  <sheetFormatPr defaultRowHeight="15.75" x14ac:dyDescent="0.25"/>
  <cols>
    <col min="1" max="1" width="3" style="26" customWidth="1"/>
    <col min="2" max="2" width="13.375" style="26" customWidth="1"/>
    <col min="3" max="3" width="5.625" style="26" customWidth="1"/>
    <col min="4" max="4" width="16" style="26" customWidth="1"/>
    <col min="5" max="5" width="12.125" style="26" customWidth="1"/>
    <col min="6" max="6" width="6.625" style="26" customWidth="1"/>
    <col min="7" max="7" width="6.25" style="26" customWidth="1"/>
    <col min="8" max="9" width="6" style="26" customWidth="1"/>
    <col min="10" max="10" width="8.375" style="26" customWidth="1"/>
    <col min="11" max="11" width="7" style="26" customWidth="1"/>
    <col min="12" max="12" width="7.625" style="26" customWidth="1"/>
    <col min="13" max="13" width="8.625" style="26" customWidth="1"/>
    <col min="14" max="14" width="13.62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319</v>
      </c>
      <c r="E7" s="246" t="s">
        <v>320</v>
      </c>
      <c r="H7" s="202" t="s">
        <v>473</v>
      </c>
      <c r="I7" s="33" t="s">
        <v>244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404</v>
      </c>
      <c r="C15" s="19">
        <v>15</v>
      </c>
      <c r="D15" s="20" t="s">
        <v>482</v>
      </c>
      <c r="E15" s="20" t="s">
        <v>265</v>
      </c>
      <c r="F15" s="242">
        <v>60</v>
      </c>
      <c r="G15" s="242"/>
      <c r="H15" s="242">
        <v>1.1000000000000001</v>
      </c>
      <c r="I15" s="242"/>
      <c r="J15" s="70">
        <f>ROUND(IF(F15&gt;0,F15*H15,"0")+IF(G15&gt;0,(G15/1.5)*I15,"0"),1)</f>
        <v>66</v>
      </c>
      <c r="K15" s="242"/>
      <c r="L15" s="242"/>
      <c r="M15" s="244">
        <f t="shared" ref="M15:M35" si="0">ROUND(J15+K15+L15,1)</f>
        <v>66</v>
      </c>
      <c r="N15" s="21"/>
    </row>
    <row r="16" spans="1:14" ht="18" customHeight="1" x14ac:dyDescent="0.25">
      <c r="A16" s="19">
        <v>2</v>
      </c>
      <c r="B16" s="213" t="s">
        <v>395</v>
      </c>
      <c r="C16" s="209">
        <v>15</v>
      </c>
      <c r="D16" s="20" t="s">
        <v>425</v>
      </c>
      <c r="E16" s="20" t="s">
        <v>476</v>
      </c>
      <c r="F16" s="242"/>
      <c r="G16" s="242">
        <v>90</v>
      </c>
      <c r="H16" s="242"/>
      <c r="I16" s="242">
        <v>1</v>
      </c>
      <c r="J16" s="70">
        <f t="shared" ref="J16:J22" si="1">ROUND(IF(F16&gt;0,F16*H16,"0")+IF(G16&gt;0,(G16/1.5)*I16,"0"),1)</f>
        <v>60</v>
      </c>
      <c r="K16" s="242"/>
      <c r="L16" s="242"/>
      <c r="M16" s="244">
        <f t="shared" si="0"/>
        <v>60</v>
      </c>
      <c r="N16" s="21"/>
    </row>
    <row r="17" spans="1:14" ht="18" customHeight="1" x14ac:dyDescent="0.25">
      <c r="A17" s="19">
        <v>3</v>
      </c>
      <c r="B17" s="213" t="s">
        <v>395</v>
      </c>
      <c r="C17" s="209">
        <v>15</v>
      </c>
      <c r="D17" s="20" t="s">
        <v>425</v>
      </c>
      <c r="E17" s="20" t="s">
        <v>433</v>
      </c>
      <c r="F17" s="242"/>
      <c r="G17" s="242">
        <v>90</v>
      </c>
      <c r="H17" s="242"/>
      <c r="I17" s="242">
        <v>1</v>
      </c>
      <c r="J17" s="70">
        <f t="shared" si="1"/>
        <v>60</v>
      </c>
      <c r="K17" s="242"/>
      <c r="L17" s="242"/>
      <c r="M17" s="244">
        <f t="shared" si="0"/>
        <v>60</v>
      </c>
      <c r="N17" s="21"/>
    </row>
    <row r="18" spans="1:14" x14ac:dyDescent="0.25">
      <c r="A18" s="19">
        <v>4</v>
      </c>
      <c r="B18" s="20" t="s">
        <v>414</v>
      </c>
      <c r="C18" s="209">
        <v>6</v>
      </c>
      <c r="D18" s="20" t="s">
        <v>420</v>
      </c>
      <c r="E18" s="20" t="s">
        <v>477</v>
      </c>
      <c r="F18" s="242"/>
      <c r="G18" s="242">
        <v>30</v>
      </c>
      <c r="H18" s="242"/>
      <c r="I18" s="242">
        <v>1.2</v>
      </c>
      <c r="J18" s="70">
        <f t="shared" si="1"/>
        <v>24</v>
      </c>
      <c r="K18" s="242"/>
      <c r="L18" s="242"/>
      <c r="M18" s="244">
        <f t="shared" si="0"/>
        <v>24</v>
      </c>
      <c r="N18" s="23"/>
    </row>
    <row r="19" spans="1:14" x14ac:dyDescent="0.25">
      <c r="A19" s="19">
        <v>5</v>
      </c>
      <c r="B19" s="20" t="s">
        <v>414</v>
      </c>
      <c r="C19" s="209">
        <v>6</v>
      </c>
      <c r="D19" s="20" t="s">
        <v>420</v>
      </c>
      <c r="E19" s="20" t="s">
        <v>478</v>
      </c>
      <c r="F19" s="242"/>
      <c r="G19" s="242">
        <v>30</v>
      </c>
      <c r="H19" s="242"/>
      <c r="I19" s="242">
        <v>1.2</v>
      </c>
      <c r="J19" s="70">
        <f t="shared" si="1"/>
        <v>24</v>
      </c>
      <c r="K19" s="242"/>
      <c r="L19" s="242"/>
      <c r="M19" s="244">
        <f t="shared" si="0"/>
        <v>24</v>
      </c>
      <c r="N19" s="23"/>
    </row>
    <row r="20" spans="1:14" ht="18" customHeight="1" x14ac:dyDescent="0.25">
      <c r="A20" s="19">
        <v>6</v>
      </c>
      <c r="B20" s="20" t="s">
        <v>414</v>
      </c>
      <c r="C20" s="209">
        <v>6</v>
      </c>
      <c r="D20" s="20" t="s">
        <v>420</v>
      </c>
      <c r="E20" s="20" t="s">
        <v>479</v>
      </c>
      <c r="F20" s="242"/>
      <c r="G20" s="242">
        <v>30</v>
      </c>
      <c r="H20" s="242"/>
      <c r="I20" s="242">
        <v>1.3</v>
      </c>
      <c r="J20" s="70">
        <f t="shared" si="1"/>
        <v>26</v>
      </c>
      <c r="K20" s="242"/>
      <c r="L20" s="242"/>
      <c r="M20" s="244">
        <f t="shared" si="0"/>
        <v>26</v>
      </c>
      <c r="N20" s="21"/>
    </row>
    <row r="21" spans="1:14" ht="18" customHeight="1" x14ac:dyDescent="0.25">
      <c r="A21" s="19">
        <v>7</v>
      </c>
      <c r="B21" s="20" t="s">
        <v>414</v>
      </c>
      <c r="C21" s="209">
        <v>6</v>
      </c>
      <c r="D21" s="20" t="s">
        <v>420</v>
      </c>
      <c r="E21" s="20" t="s">
        <v>480</v>
      </c>
      <c r="F21" s="242"/>
      <c r="G21" s="242">
        <v>30</v>
      </c>
      <c r="H21" s="242"/>
      <c r="I21" s="242">
        <v>1.2</v>
      </c>
      <c r="J21" s="70">
        <f t="shared" si="1"/>
        <v>24</v>
      </c>
      <c r="K21" s="242"/>
      <c r="L21" s="242"/>
      <c r="M21" s="244">
        <f t="shared" si="0"/>
        <v>24</v>
      </c>
      <c r="N21" s="21"/>
    </row>
    <row r="22" spans="1:14" ht="18" customHeight="1" x14ac:dyDescent="0.25">
      <c r="A22" s="19">
        <v>8</v>
      </c>
      <c r="B22" s="213" t="s">
        <v>395</v>
      </c>
      <c r="C22" s="209">
        <v>15</v>
      </c>
      <c r="D22" s="20" t="s">
        <v>440</v>
      </c>
      <c r="E22" s="20" t="s">
        <v>502</v>
      </c>
      <c r="F22" s="242"/>
      <c r="G22" s="242">
        <v>180</v>
      </c>
      <c r="H22" s="242"/>
      <c r="I22" s="242">
        <v>1</v>
      </c>
      <c r="J22" s="70">
        <f t="shared" si="1"/>
        <v>120</v>
      </c>
      <c r="K22" s="242"/>
      <c r="L22" s="242"/>
      <c r="M22" s="244">
        <f t="shared" si="0"/>
        <v>120</v>
      </c>
      <c r="N22" s="21"/>
    </row>
    <row r="23" spans="1:14" x14ac:dyDescent="0.25">
      <c r="A23" s="19">
        <v>9</v>
      </c>
      <c r="B23" s="20"/>
      <c r="C23" s="209"/>
      <c r="D23" s="20" t="s">
        <v>330</v>
      </c>
      <c r="E23" s="20"/>
      <c r="F23" s="242"/>
      <c r="G23" s="242"/>
      <c r="H23" s="242"/>
      <c r="I23" s="242"/>
      <c r="J23" s="70">
        <f t="shared" ref="J23:J35" si="2">ROUND(IF(F23&gt;0,F23*H23,"0")+IF(G23&gt;0,(G23/1.5)*I23,"0"),1)</f>
        <v>0</v>
      </c>
      <c r="K23" s="242">
        <f>15%*130</f>
        <v>19.5</v>
      </c>
      <c r="L23" s="242"/>
      <c r="M23" s="244">
        <f t="shared" si="0"/>
        <v>19.5</v>
      </c>
      <c r="N23" s="23"/>
    </row>
    <row r="24" spans="1:14" ht="19.5" hidden="1" customHeight="1" x14ac:dyDescent="0.25">
      <c r="A24" s="19">
        <v>9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2"/>
        <v>0</v>
      </c>
      <c r="K24" s="242"/>
      <c r="L24" s="242"/>
      <c r="M24" s="244">
        <f t="shared" si="0"/>
        <v>0</v>
      </c>
      <c r="N24" s="23"/>
    </row>
    <row r="25" spans="1:14" hidden="1" x14ac:dyDescent="0.25">
      <c r="A25" s="19">
        <v>10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2"/>
        <v>0</v>
      </c>
      <c r="K25" s="242"/>
      <c r="L25" s="242"/>
      <c r="M25" s="244">
        <f t="shared" si="0"/>
        <v>0</v>
      </c>
      <c r="N25" s="23"/>
    </row>
    <row r="26" spans="1:14" ht="19.5" hidden="1" customHeight="1" x14ac:dyDescent="0.25">
      <c r="A26" s="19">
        <v>11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0"/>
        <v>0</v>
      </c>
      <c r="N26" s="23"/>
    </row>
    <row r="27" spans="1:14" ht="18" hidden="1" customHeight="1" x14ac:dyDescent="0.25">
      <c r="A27" s="19">
        <v>12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0"/>
        <v>0</v>
      </c>
      <c r="N27" s="21"/>
    </row>
    <row r="28" spans="1:14" ht="18" hidden="1" customHeight="1" x14ac:dyDescent="0.25">
      <c r="A28" s="19">
        <v>13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0"/>
        <v>0</v>
      </c>
      <c r="N28" s="21"/>
    </row>
    <row r="29" spans="1:14" hidden="1" x14ac:dyDescent="0.25">
      <c r="A29" s="19">
        <v>14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0"/>
        <v>0</v>
      </c>
      <c r="N29" s="23"/>
    </row>
    <row r="30" spans="1:14" ht="19.5" hidden="1" customHeight="1" x14ac:dyDescent="0.25">
      <c r="A30" s="19">
        <v>15</v>
      </c>
      <c r="B30" s="20"/>
      <c r="C30" s="209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0"/>
        <v>0</v>
      </c>
      <c r="N30" s="23"/>
    </row>
    <row r="31" spans="1:14" ht="19.5" hidden="1" customHeight="1" x14ac:dyDescent="0.25">
      <c r="A31" s="19">
        <v>16</v>
      </c>
      <c r="B31" s="20"/>
      <c r="C31" s="20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0"/>
        <v>0</v>
      </c>
      <c r="N31" s="23"/>
    </row>
    <row r="32" spans="1:14" ht="18" hidden="1" customHeight="1" x14ac:dyDescent="0.25">
      <c r="A32" s="19">
        <v>17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0"/>
        <v>0</v>
      </c>
      <c r="N32" s="21"/>
    </row>
    <row r="33" spans="1:14" ht="18" hidden="1" customHeight="1" x14ac:dyDescent="0.25">
      <c r="A33" s="19">
        <v>18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0"/>
        <v>0</v>
      </c>
      <c r="N33" s="21"/>
    </row>
    <row r="34" spans="1:14" hidden="1" x14ac:dyDescent="0.25">
      <c r="A34" s="19">
        <v>19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0"/>
        <v>0</v>
      </c>
      <c r="N34" s="23"/>
    </row>
    <row r="35" spans="1:14" hidden="1" x14ac:dyDescent="0.25">
      <c r="A35" s="19">
        <v>20</v>
      </c>
      <c r="B35" s="20"/>
      <c r="C35" s="20"/>
      <c r="D35" s="20"/>
      <c r="E35" s="20"/>
      <c r="F35" s="242"/>
      <c r="G35" s="242"/>
      <c r="H35" s="242"/>
      <c r="I35" s="242"/>
      <c r="J35" s="70">
        <f t="shared" si="2"/>
        <v>0</v>
      </c>
      <c r="K35" s="242"/>
      <c r="L35" s="242"/>
      <c r="M35" s="244">
        <f t="shared" si="0"/>
        <v>0</v>
      </c>
      <c r="N35" s="23"/>
    </row>
    <row r="36" spans="1:14" ht="21" customHeight="1" x14ac:dyDescent="0.25">
      <c r="A36" s="283" t="s">
        <v>163</v>
      </c>
      <c r="B36" s="284"/>
      <c r="C36" s="284"/>
      <c r="D36" s="285"/>
      <c r="E36" s="20"/>
      <c r="F36" s="244">
        <f>SUM(F15:F35)</f>
        <v>60</v>
      </c>
      <c r="G36" s="244">
        <f>SUM(G15:G35)</f>
        <v>480</v>
      </c>
      <c r="H36" s="245"/>
      <c r="I36" s="245"/>
      <c r="J36" s="244">
        <f>SUM(J15:J35)</f>
        <v>404</v>
      </c>
      <c r="K36" s="244">
        <f>SUM(K15:K35)</f>
        <v>19.5</v>
      </c>
      <c r="L36" s="244">
        <f>SUM(L15:L35)</f>
        <v>0</v>
      </c>
      <c r="M36" s="244">
        <f>SUM(M15:M35)</f>
        <v>423.5</v>
      </c>
      <c r="N36" s="21"/>
    </row>
    <row r="37" spans="1:14" x14ac:dyDescent="0.25">
      <c r="M37" s="27" t="s">
        <v>167</v>
      </c>
    </row>
    <row r="38" spans="1:14" x14ac:dyDescent="0.25">
      <c r="C38" s="28" t="s">
        <v>15</v>
      </c>
      <c r="H38" s="28" t="s">
        <v>168</v>
      </c>
      <c r="I38" s="28"/>
      <c r="M38" s="28" t="s">
        <v>169</v>
      </c>
    </row>
    <row r="43" spans="1:14" x14ac:dyDescent="0.25">
      <c r="B43" s="282" t="s">
        <v>438</v>
      </c>
      <c r="C43" s="282"/>
      <c r="D43" s="282"/>
      <c r="F43" s="281" t="s">
        <v>451</v>
      </c>
      <c r="G43" s="281"/>
      <c r="H43" s="281"/>
      <c r="I43" s="281"/>
      <c r="J43" s="281"/>
      <c r="L43" s="282" t="s">
        <v>481</v>
      </c>
      <c r="M43" s="282"/>
      <c r="N43" s="282"/>
    </row>
  </sheetData>
  <customSheetViews>
    <customSheetView guid="{12C9832D-49BD-45CC-A5E0-F64F753F5189}" showPageBreaks="1" hiddenRows="1" topLeftCell="A16">
      <selection activeCell="P37" sqref="P37"/>
      <pageMargins left="0" right="0" top="0" bottom="0" header="0" footer="0"/>
      <pageSetup orientation="landscape" r:id="rId1"/>
    </customSheetView>
  </customSheetViews>
  <mergeCells count="21">
    <mergeCell ref="J2:N2"/>
    <mergeCell ref="J3:N3"/>
    <mergeCell ref="A5:N5"/>
    <mergeCell ref="A6:N6"/>
    <mergeCell ref="A10:A13"/>
    <mergeCell ref="C10:C13"/>
    <mergeCell ref="M11:M13"/>
    <mergeCell ref="H12:I12"/>
    <mergeCell ref="L11:L13"/>
    <mergeCell ref="J12:J13"/>
    <mergeCell ref="E10:E13"/>
    <mergeCell ref="K11:K13"/>
    <mergeCell ref="D10:D13"/>
    <mergeCell ref="F11:J11"/>
    <mergeCell ref="F12:G12"/>
    <mergeCell ref="B43:D43"/>
    <mergeCell ref="F43:J43"/>
    <mergeCell ref="L43:N43"/>
    <mergeCell ref="A36:D36"/>
    <mergeCell ref="B10:B13"/>
    <mergeCell ref="N10:N13"/>
  </mergeCells>
  <phoneticPr fontId="5" type="noConversion"/>
  <pageMargins left="0.51" right="0" top="0" bottom="0" header="0" footer="0"/>
  <pageSetup orientation="landscape" r:id="rId2"/>
  <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Q41"/>
  <sheetViews>
    <sheetView topLeftCell="A4" workbookViewId="0">
      <selection activeCell="P21" sqref="P20:P21"/>
    </sheetView>
  </sheetViews>
  <sheetFormatPr defaultRowHeight="15.75" x14ac:dyDescent="0.25"/>
  <cols>
    <col min="1" max="1" width="4" style="26" customWidth="1"/>
    <col min="2" max="2" width="15.375" style="26" customWidth="1"/>
    <col min="3" max="3" width="6.125" style="26" customWidth="1"/>
    <col min="4" max="4" width="15" style="26" customWidth="1"/>
    <col min="5" max="5" width="12.75" style="26" customWidth="1"/>
    <col min="6" max="7" width="5.25" style="26" customWidth="1"/>
    <col min="8" max="8" width="4.125" style="26" customWidth="1"/>
    <col min="9" max="9" width="5.25" style="26" customWidth="1"/>
    <col min="10" max="10" width="8" style="26" customWidth="1"/>
    <col min="11" max="11" width="6.125" style="26" customWidth="1"/>
    <col min="12" max="12" width="6.75" style="26" customWidth="1"/>
    <col min="13" max="13" width="8.875" style="26" customWidth="1"/>
    <col min="14" max="14" width="28.375" style="26" customWidth="1"/>
    <col min="15" max="16384" width="9" style="26"/>
  </cols>
  <sheetData>
    <row r="1" spans="1:17" ht="15.75" customHeight="1" x14ac:dyDescent="0.35">
      <c r="N1" s="31" t="s">
        <v>197</v>
      </c>
    </row>
    <row r="2" spans="1:17" ht="18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7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7" ht="4.5" customHeight="1" x14ac:dyDescent="0.25"/>
    <row r="5" spans="1:17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7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7" ht="18.75" customHeight="1" x14ac:dyDescent="0.25">
      <c r="B7" s="33" t="s">
        <v>340</v>
      </c>
      <c r="D7" s="32" t="s">
        <v>360</v>
      </c>
      <c r="E7" s="221" t="s">
        <v>314</v>
      </c>
      <c r="H7" s="33" t="s">
        <v>495</v>
      </c>
      <c r="I7" s="33" t="s">
        <v>243</v>
      </c>
      <c r="L7" s="33" t="s">
        <v>492</v>
      </c>
      <c r="M7" s="191" t="s">
        <v>242</v>
      </c>
    </row>
    <row r="8" spans="1:17" x14ac:dyDescent="0.25">
      <c r="M8" s="34" t="s">
        <v>145</v>
      </c>
    </row>
    <row r="9" spans="1:17" ht="4.5" customHeight="1" x14ac:dyDescent="0.25"/>
    <row r="10" spans="1:17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7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7" ht="33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7" ht="40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7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224" t="s">
        <v>162</v>
      </c>
    </row>
    <row r="15" spans="1:17" ht="32.25" customHeight="1" x14ac:dyDescent="0.25">
      <c r="A15" s="19">
        <v>1</v>
      </c>
      <c r="B15" s="20" t="s">
        <v>303</v>
      </c>
      <c r="C15" s="19">
        <v>9</v>
      </c>
      <c r="D15" s="20" t="s">
        <v>538</v>
      </c>
      <c r="E15" s="19" t="s">
        <v>542</v>
      </c>
      <c r="F15" s="242"/>
      <c r="G15" s="242">
        <v>40</v>
      </c>
      <c r="H15" s="242"/>
      <c r="I15" s="242">
        <v>1</v>
      </c>
      <c r="J15" s="70">
        <f t="shared" ref="J15:J31" si="0">ROUND(IF(F15&gt;0,F15*H15,"0")+IF(G15&gt;0,(G15/1.5)*I15,"0"),1)</f>
        <v>26.7</v>
      </c>
      <c r="K15" s="242"/>
      <c r="L15" s="242"/>
      <c r="M15" s="244">
        <f t="shared" ref="M15:M31" si="1">ROUND(J15+K15+L15,1)</f>
        <v>26.7</v>
      </c>
      <c r="N15" s="23" t="s">
        <v>539</v>
      </c>
      <c r="O15" s="256"/>
      <c r="P15" s="227"/>
      <c r="Q15" s="227"/>
    </row>
    <row r="16" spans="1:17" ht="18" customHeight="1" x14ac:dyDescent="0.25">
      <c r="A16" s="19">
        <v>2</v>
      </c>
      <c r="B16" s="20" t="s">
        <v>303</v>
      </c>
      <c r="C16" s="19">
        <v>9</v>
      </c>
      <c r="D16" s="20" t="s">
        <v>538</v>
      </c>
      <c r="E16" s="19" t="s">
        <v>543</v>
      </c>
      <c r="F16" s="242"/>
      <c r="G16" s="242">
        <v>90</v>
      </c>
      <c r="H16" s="242"/>
      <c r="I16" s="242">
        <v>1</v>
      </c>
      <c r="J16" s="70">
        <f t="shared" si="0"/>
        <v>60</v>
      </c>
      <c r="K16" s="242"/>
      <c r="L16" s="242"/>
      <c r="M16" s="244">
        <f t="shared" si="1"/>
        <v>60</v>
      </c>
      <c r="N16" s="225"/>
    </row>
    <row r="17" spans="1:17" ht="18" customHeight="1" x14ac:dyDescent="0.25">
      <c r="A17" s="19">
        <v>3</v>
      </c>
      <c r="B17" s="20" t="s">
        <v>309</v>
      </c>
      <c r="C17" s="19">
        <v>15</v>
      </c>
      <c r="D17" s="20" t="s">
        <v>267</v>
      </c>
      <c r="E17" s="19" t="s">
        <v>579</v>
      </c>
      <c r="F17" s="242">
        <v>90</v>
      </c>
      <c r="G17" s="242"/>
      <c r="H17" s="242">
        <v>1</v>
      </c>
      <c r="I17" s="242"/>
      <c r="J17" s="70">
        <f t="shared" si="0"/>
        <v>90</v>
      </c>
      <c r="K17" s="242"/>
      <c r="L17" s="242"/>
      <c r="M17" s="244">
        <f t="shared" si="1"/>
        <v>90</v>
      </c>
      <c r="N17" s="21"/>
    </row>
    <row r="18" spans="1:17" ht="19.5" customHeight="1" x14ac:dyDescent="0.25">
      <c r="A18" s="19">
        <v>4</v>
      </c>
      <c r="B18" s="20" t="s">
        <v>308</v>
      </c>
      <c r="C18" s="19">
        <v>17</v>
      </c>
      <c r="D18" s="20" t="s">
        <v>267</v>
      </c>
      <c r="E18" s="19" t="s">
        <v>580</v>
      </c>
      <c r="F18" s="242">
        <v>60</v>
      </c>
      <c r="G18" s="242"/>
      <c r="H18" s="242">
        <v>1</v>
      </c>
      <c r="I18" s="242"/>
      <c r="J18" s="70">
        <f t="shared" si="0"/>
        <v>60</v>
      </c>
      <c r="K18" s="242"/>
      <c r="L18" s="242"/>
      <c r="M18" s="244">
        <f t="shared" si="1"/>
        <v>60</v>
      </c>
      <c r="N18" s="23"/>
    </row>
    <row r="19" spans="1:17" ht="18" customHeight="1" x14ac:dyDescent="0.25">
      <c r="A19" s="19">
        <v>5</v>
      </c>
      <c r="B19" s="20"/>
      <c r="C19" s="19"/>
      <c r="D19" s="20" t="s">
        <v>540</v>
      </c>
      <c r="E19" s="20" t="s">
        <v>541</v>
      </c>
      <c r="F19" s="242"/>
      <c r="G19" s="242"/>
      <c r="H19" s="242"/>
      <c r="I19" s="242"/>
      <c r="J19" s="70">
        <f t="shared" si="0"/>
        <v>0</v>
      </c>
      <c r="K19" s="242">
        <f>15%*130</f>
        <v>19.5</v>
      </c>
      <c r="L19" s="242"/>
      <c r="M19" s="244">
        <f t="shared" si="1"/>
        <v>19.5</v>
      </c>
      <c r="N19" s="21"/>
    </row>
    <row r="20" spans="1:17" x14ac:dyDescent="0.25">
      <c r="A20" s="19">
        <v>6</v>
      </c>
      <c r="B20" s="20"/>
      <c r="C20" s="19"/>
      <c r="D20" s="20" t="s">
        <v>385</v>
      </c>
      <c r="E20" s="185" t="s">
        <v>544</v>
      </c>
      <c r="F20" s="183"/>
      <c r="G20" s="242">
        <v>10</v>
      </c>
      <c r="H20" s="242"/>
      <c r="I20" s="242">
        <v>1</v>
      </c>
      <c r="J20" s="70">
        <f t="shared" si="0"/>
        <v>6.7</v>
      </c>
      <c r="K20" s="242"/>
      <c r="L20" s="183"/>
      <c r="M20" s="244">
        <f t="shared" si="1"/>
        <v>6.7</v>
      </c>
      <c r="N20" s="233" t="s">
        <v>534</v>
      </c>
      <c r="O20" s="234"/>
      <c r="P20" s="235"/>
      <c r="Q20" s="235"/>
    </row>
    <row r="21" spans="1:17" ht="19.5" customHeight="1" x14ac:dyDescent="0.25">
      <c r="A21" s="19">
        <v>7</v>
      </c>
      <c r="B21" s="20"/>
      <c r="C21" s="19"/>
      <c r="D21" s="20" t="s">
        <v>385</v>
      </c>
      <c r="E21" s="185" t="s">
        <v>524</v>
      </c>
      <c r="F21" s="183"/>
      <c r="G21" s="242">
        <v>10</v>
      </c>
      <c r="H21" s="242"/>
      <c r="I21" s="242">
        <v>1</v>
      </c>
      <c r="J21" s="70">
        <f t="shared" si="0"/>
        <v>6.7</v>
      </c>
      <c r="K21" s="242"/>
      <c r="L21" s="183"/>
      <c r="M21" s="244">
        <f t="shared" si="1"/>
        <v>6.7</v>
      </c>
      <c r="N21" s="233" t="s">
        <v>535</v>
      </c>
      <c r="O21" s="234"/>
      <c r="P21" s="235"/>
      <c r="Q21" s="235"/>
    </row>
    <row r="22" spans="1:17" x14ac:dyDescent="0.25">
      <c r="A22" s="19">
        <v>8</v>
      </c>
      <c r="B22" s="20"/>
      <c r="C22" s="19"/>
      <c r="D22" s="20" t="s">
        <v>385</v>
      </c>
      <c r="E22" s="185" t="s">
        <v>545</v>
      </c>
      <c r="F22" s="183"/>
      <c r="G22" s="242">
        <v>5</v>
      </c>
      <c r="H22" s="242"/>
      <c r="I22" s="242">
        <v>1</v>
      </c>
      <c r="J22" s="70">
        <f t="shared" si="0"/>
        <v>3.3</v>
      </c>
      <c r="K22" s="242"/>
      <c r="L22" s="183"/>
      <c r="M22" s="244">
        <f t="shared" si="1"/>
        <v>3.3</v>
      </c>
      <c r="N22" s="233" t="s">
        <v>536</v>
      </c>
      <c r="O22" s="234"/>
      <c r="P22" s="235"/>
      <c r="Q22" s="235"/>
    </row>
    <row r="23" spans="1:17" ht="19.5" customHeight="1" x14ac:dyDescent="0.25">
      <c r="A23" s="19">
        <v>9</v>
      </c>
      <c r="B23" s="20"/>
      <c r="C23" s="19"/>
      <c r="D23" s="20" t="s">
        <v>385</v>
      </c>
      <c r="E23" s="185" t="s">
        <v>546</v>
      </c>
      <c r="F23" s="183"/>
      <c r="G23" s="242">
        <v>5</v>
      </c>
      <c r="H23" s="242"/>
      <c r="I23" s="242">
        <v>1</v>
      </c>
      <c r="J23" s="70">
        <f t="shared" si="0"/>
        <v>3.3</v>
      </c>
      <c r="K23" s="242"/>
      <c r="L23" s="183"/>
      <c r="M23" s="244">
        <f t="shared" si="1"/>
        <v>3.3</v>
      </c>
      <c r="N23" s="233" t="s">
        <v>537</v>
      </c>
      <c r="O23" s="234"/>
      <c r="P23" s="235"/>
      <c r="Q23" s="235"/>
    </row>
    <row r="24" spans="1:17" ht="18" hidden="1" customHeight="1" x14ac:dyDescent="0.25">
      <c r="A24" s="19">
        <v>13</v>
      </c>
      <c r="B24" s="20"/>
      <c r="C24" s="20"/>
      <c r="D24" s="20"/>
      <c r="E24" s="20"/>
      <c r="F24" s="21"/>
      <c r="G24" s="21"/>
      <c r="H24" s="21"/>
      <c r="I24" s="21"/>
      <c r="J24" s="29">
        <f t="shared" si="0"/>
        <v>0</v>
      </c>
      <c r="K24" s="21"/>
      <c r="L24" s="21"/>
      <c r="M24" s="30">
        <f t="shared" si="1"/>
        <v>0</v>
      </c>
      <c r="N24" s="21"/>
    </row>
    <row r="25" spans="1:17" hidden="1" x14ac:dyDescent="0.25">
      <c r="A25" s="19">
        <v>14</v>
      </c>
      <c r="B25" s="20"/>
      <c r="C25" s="20"/>
      <c r="D25" s="20"/>
      <c r="E25" s="20"/>
      <c r="F25" s="21"/>
      <c r="G25" s="21"/>
      <c r="H25" s="21"/>
      <c r="I25" s="21"/>
      <c r="J25" s="29">
        <f t="shared" si="0"/>
        <v>0</v>
      </c>
      <c r="K25" s="21"/>
      <c r="L25" s="21"/>
      <c r="M25" s="30">
        <f t="shared" si="1"/>
        <v>0</v>
      </c>
      <c r="N25" s="23"/>
    </row>
    <row r="26" spans="1:17" ht="19.5" hidden="1" customHeight="1" x14ac:dyDescent="0.25">
      <c r="A26" s="19">
        <v>15</v>
      </c>
      <c r="B26" s="20"/>
      <c r="C26" s="20"/>
      <c r="D26" s="20"/>
      <c r="E26" s="20"/>
      <c r="F26" s="21"/>
      <c r="G26" s="21"/>
      <c r="H26" s="21"/>
      <c r="I26" s="21"/>
      <c r="J26" s="29">
        <f t="shared" si="0"/>
        <v>0</v>
      </c>
      <c r="K26" s="21"/>
      <c r="L26" s="21"/>
      <c r="M26" s="30">
        <f t="shared" si="1"/>
        <v>0</v>
      </c>
      <c r="N26" s="23"/>
    </row>
    <row r="27" spans="1:17" ht="19.5" hidden="1" customHeight="1" x14ac:dyDescent="0.25">
      <c r="A27" s="19">
        <v>16</v>
      </c>
      <c r="B27" s="20"/>
      <c r="C27" s="20"/>
      <c r="D27" s="20"/>
      <c r="E27" s="20"/>
      <c r="F27" s="21"/>
      <c r="G27" s="21"/>
      <c r="H27" s="21"/>
      <c r="I27" s="21"/>
      <c r="J27" s="29">
        <f t="shared" si="0"/>
        <v>0</v>
      </c>
      <c r="K27" s="21"/>
      <c r="L27" s="21"/>
      <c r="M27" s="30">
        <f t="shared" si="1"/>
        <v>0</v>
      </c>
      <c r="N27" s="23"/>
    </row>
    <row r="28" spans="1:17" ht="18" hidden="1" customHeight="1" x14ac:dyDescent="0.25">
      <c r="A28" s="19">
        <v>17</v>
      </c>
      <c r="B28" s="20"/>
      <c r="C28" s="20"/>
      <c r="D28" s="20"/>
      <c r="E28" s="20"/>
      <c r="F28" s="21"/>
      <c r="G28" s="21"/>
      <c r="H28" s="21"/>
      <c r="I28" s="21"/>
      <c r="J28" s="29">
        <f t="shared" si="0"/>
        <v>0</v>
      </c>
      <c r="K28" s="21"/>
      <c r="L28" s="21"/>
      <c r="M28" s="30">
        <f t="shared" si="1"/>
        <v>0</v>
      </c>
      <c r="N28" s="21"/>
    </row>
    <row r="29" spans="1:17" ht="18" hidden="1" customHeight="1" x14ac:dyDescent="0.25">
      <c r="A29" s="19">
        <v>18</v>
      </c>
      <c r="B29" s="20"/>
      <c r="C29" s="20"/>
      <c r="D29" s="20"/>
      <c r="E29" s="20"/>
      <c r="F29" s="21"/>
      <c r="G29" s="21"/>
      <c r="H29" s="21"/>
      <c r="I29" s="21"/>
      <c r="J29" s="29">
        <f t="shared" si="0"/>
        <v>0</v>
      </c>
      <c r="K29" s="21"/>
      <c r="L29" s="21"/>
      <c r="M29" s="30">
        <f t="shared" si="1"/>
        <v>0</v>
      </c>
      <c r="N29" s="21"/>
    </row>
    <row r="30" spans="1:17" hidden="1" x14ac:dyDescent="0.25">
      <c r="A30" s="19">
        <v>19</v>
      </c>
      <c r="B30" s="20"/>
      <c r="C30" s="20"/>
      <c r="D30" s="20"/>
      <c r="E30" s="20"/>
      <c r="F30" s="21"/>
      <c r="G30" s="21"/>
      <c r="H30" s="21"/>
      <c r="I30" s="21"/>
      <c r="J30" s="29">
        <f t="shared" si="0"/>
        <v>0</v>
      </c>
      <c r="K30" s="21"/>
      <c r="L30" s="21"/>
      <c r="M30" s="30">
        <f t="shared" si="1"/>
        <v>0</v>
      </c>
      <c r="N30" s="23"/>
    </row>
    <row r="31" spans="1:17" hidden="1" x14ac:dyDescent="0.25">
      <c r="A31" s="19">
        <v>20</v>
      </c>
      <c r="B31" s="20"/>
      <c r="C31" s="20"/>
      <c r="D31" s="20"/>
      <c r="E31" s="20"/>
      <c r="F31" s="21"/>
      <c r="G31" s="21"/>
      <c r="H31" s="21"/>
      <c r="I31" s="21"/>
      <c r="J31" s="29">
        <f t="shared" si="0"/>
        <v>0</v>
      </c>
      <c r="K31" s="21"/>
      <c r="L31" s="21"/>
      <c r="M31" s="30">
        <f t="shared" si="1"/>
        <v>0</v>
      </c>
      <c r="N31" s="23"/>
    </row>
    <row r="32" spans="1:17" ht="21" customHeight="1" x14ac:dyDescent="0.25">
      <c r="A32" s="283" t="s">
        <v>163</v>
      </c>
      <c r="B32" s="284"/>
      <c r="C32" s="284"/>
      <c r="D32" s="285"/>
      <c r="E32" s="20"/>
      <c r="F32" s="30">
        <f>SUM(F15:F31)</f>
        <v>150</v>
      </c>
      <c r="G32" s="30">
        <f>SUM(G15:G31)</f>
        <v>160</v>
      </c>
      <c r="H32" s="22"/>
      <c r="I32" s="22"/>
      <c r="J32" s="244">
        <f>SUM(J15:J31)</f>
        <v>256.7</v>
      </c>
      <c r="K32" s="244">
        <f>SUM(K15:K31)</f>
        <v>19.5</v>
      </c>
      <c r="L32" s="244">
        <f>SUM(L15:L31)</f>
        <v>0</v>
      </c>
      <c r="M32" s="244">
        <f>SUM(M15:M31)</f>
        <v>276.2</v>
      </c>
      <c r="N32" s="21"/>
    </row>
    <row r="33" spans="2:14" s="24" customFormat="1" ht="21.75" hidden="1" customHeight="1" x14ac:dyDescent="0.25">
      <c r="B33" s="25" t="s">
        <v>164</v>
      </c>
      <c r="C33" s="24" t="s">
        <v>165</v>
      </c>
    </row>
    <row r="34" spans="2:14" s="24" customFormat="1" ht="15" hidden="1" x14ac:dyDescent="0.25">
      <c r="C34" s="24" t="s">
        <v>227</v>
      </c>
    </row>
    <row r="35" spans="2:14" s="24" customFormat="1" ht="15" hidden="1" x14ac:dyDescent="0.25">
      <c r="B35" s="25"/>
      <c r="C35" s="24" t="s">
        <v>166</v>
      </c>
    </row>
    <row r="36" spans="2:14" x14ac:dyDescent="0.25">
      <c r="M36" s="27" t="s">
        <v>167</v>
      </c>
    </row>
    <row r="37" spans="2:14" ht="17.25" customHeight="1" x14ac:dyDescent="0.25">
      <c r="C37" s="28" t="s">
        <v>15</v>
      </c>
      <c r="H37" s="28" t="s">
        <v>168</v>
      </c>
      <c r="I37" s="28"/>
      <c r="L37" s="68"/>
      <c r="M37" s="68" t="s">
        <v>169</v>
      </c>
      <c r="N37" s="68"/>
    </row>
    <row r="41" spans="2:14" ht="17.25" customHeight="1" x14ac:dyDescent="0.25">
      <c r="B41" s="282" t="s">
        <v>484</v>
      </c>
      <c r="C41" s="282"/>
      <c r="D41" s="282"/>
      <c r="F41" s="281" t="s">
        <v>464</v>
      </c>
      <c r="G41" s="281"/>
      <c r="H41" s="281"/>
      <c r="I41" s="281"/>
      <c r="J41" s="281"/>
      <c r="K41" s="281" t="s">
        <v>485</v>
      </c>
      <c r="L41" s="281"/>
      <c r="M41" s="281"/>
      <c r="N41" s="64"/>
    </row>
  </sheetData>
  <customSheetViews>
    <customSheetView guid="{12C9832D-49BD-45CC-A5E0-F64F753F5189}" showPageBreaks="1">
      <selection activeCell="N31" sqref="N31"/>
      <pageMargins left="0.7" right="0.7" top="0.75" bottom="0.75" header="0.3" footer="0.3"/>
    </customSheetView>
  </customSheetViews>
  <mergeCells count="21">
    <mergeCell ref="J2:N2"/>
    <mergeCell ref="J3:N3"/>
    <mergeCell ref="A5:N5"/>
    <mergeCell ref="A6:N6"/>
    <mergeCell ref="E10:E13"/>
    <mergeCell ref="N10:N13"/>
    <mergeCell ref="A10:A13"/>
    <mergeCell ref="L11:L13"/>
    <mergeCell ref="K11:K13"/>
    <mergeCell ref="B41:D41"/>
    <mergeCell ref="F41:J41"/>
    <mergeCell ref="K41:M41"/>
    <mergeCell ref="M11:M13"/>
    <mergeCell ref="F12:G12"/>
    <mergeCell ref="A32:D32"/>
    <mergeCell ref="J12:J13"/>
    <mergeCell ref="C10:C13"/>
    <mergeCell ref="D10:D13"/>
    <mergeCell ref="B10:B13"/>
    <mergeCell ref="F11:J11"/>
    <mergeCell ref="H12:I12"/>
  </mergeCells>
  <phoneticPr fontId="5" type="noConversion"/>
  <pageMargins left="0.24" right="0.16" top="0.2" bottom="0.23" header="0.2" footer="0.2"/>
  <pageSetup paperSize="9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N41"/>
  <sheetViews>
    <sheetView zoomScale="115" zoomScaleNormal="115" workbookViewId="0">
      <selection activeCell="E19" sqref="E19"/>
    </sheetView>
  </sheetViews>
  <sheetFormatPr defaultRowHeight="15.75" x14ac:dyDescent="0.25"/>
  <cols>
    <col min="1" max="1" width="3" style="26" customWidth="1"/>
    <col min="2" max="2" width="15.875" style="26" customWidth="1"/>
    <col min="3" max="3" width="4.875" style="26" customWidth="1"/>
    <col min="4" max="4" width="18.375" style="26" customWidth="1"/>
    <col min="5" max="5" width="11.5" style="26" customWidth="1"/>
    <col min="6" max="6" width="5.5" style="26" customWidth="1"/>
    <col min="7" max="8" width="5" style="26" customWidth="1"/>
    <col min="9" max="9" width="4.625" style="26" customWidth="1"/>
    <col min="10" max="10" width="7.875" style="26" customWidth="1"/>
    <col min="11" max="11" width="6.125" style="26" customWidth="1"/>
    <col min="12" max="12" width="7.625" style="26" customWidth="1"/>
    <col min="13" max="13" width="8.75" style="26" customWidth="1"/>
    <col min="14" max="14" width="16.625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360</v>
      </c>
      <c r="E7" s="246" t="s">
        <v>314</v>
      </c>
      <c r="H7" s="202" t="s">
        <v>466</v>
      </c>
      <c r="I7" s="33" t="s">
        <v>243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13" t="s">
        <v>395</v>
      </c>
      <c r="C15" s="19">
        <v>15</v>
      </c>
      <c r="D15" s="20" t="s">
        <v>398</v>
      </c>
      <c r="E15" s="20" t="s">
        <v>264</v>
      </c>
      <c r="F15" s="242">
        <v>75</v>
      </c>
      <c r="G15" s="242"/>
      <c r="H15" s="242">
        <v>1</v>
      </c>
      <c r="I15" s="242"/>
      <c r="J15" s="70">
        <f>ROUND(IF(F15&gt;0,F15*H15,"0")+IF(G15&gt;0,(G15/1.5)*I15,"0"),1)</f>
        <v>75</v>
      </c>
      <c r="K15" s="242"/>
      <c r="L15" s="242"/>
      <c r="M15" s="244">
        <f t="shared" ref="M15:M32" si="0">ROUND(J15+K15+L15,1)</f>
        <v>75</v>
      </c>
      <c r="N15" s="21"/>
    </row>
    <row r="16" spans="1:14" ht="18" customHeight="1" x14ac:dyDescent="0.25">
      <c r="A16" s="19">
        <v>2</v>
      </c>
      <c r="B16" s="213" t="s">
        <v>395</v>
      </c>
      <c r="C16" s="209">
        <v>15</v>
      </c>
      <c r="D16" s="20" t="s">
        <v>598</v>
      </c>
      <c r="E16" s="20" t="s">
        <v>572</v>
      </c>
      <c r="F16" s="242">
        <v>45</v>
      </c>
      <c r="G16" s="242"/>
      <c r="H16" s="242">
        <v>1</v>
      </c>
      <c r="I16" s="242"/>
      <c r="J16" s="70">
        <f>ROUND(IF(F16&gt;0,F16*H16,"0")+IF(G16&gt;0,(G16/1.5)*I16,"0"),1)</f>
        <v>45</v>
      </c>
      <c r="K16" s="242"/>
      <c r="L16" s="242"/>
      <c r="M16" s="244">
        <f>ROUND(J16+K16+L16,1)</f>
        <v>45</v>
      </c>
      <c r="N16" s="21"/>
    </row>
    <row r="17" spans="1:14" ht="18" customHeight="1" x14ac:dyDescent="0.25">
      <c r="A17" s="19">
        <v>3</v>
      </c>
      <c r="B17" s="213" t="s">
        <v>395</v>
      </c>
      <c r="C17" s="209">
        <v>15</v>
      </c>
      <c r="D17" s="20" t="s">
        <v>598</v>
      </c>
      <c r="E17" s="20" t="s">
        <v>288</v>
      </c>
      <c r="F17" s="242">
        <v>45</v>
      </c>
      <c r="G17" s="242"/>
      <c r="H17" s="242">
        <v>1</v>
      </c>
      <c r="I17" s="242"/>
      <c r="J17" s="70">
        <f>ROUND(IF(F17&gt;0,F17*H17,"0")+IF(G17&gt;0,(G17/1.5)*I17,"0"),1)</f>
        <v>45</v>
      </c>
      <c r="K17" s="242"/>
      <c r="L17" s="242"/>
      <c r="M17" s="244">
        <f t="shared" si="0"/>
        <v>45</v>
      </c>
      <c r="N17" s="21"/>
    </row>
    <row r="18" spans="1:14" x14ac:dyDescent="0.25">
      <c r="A18" s="19">
        <v>4</v>
      </c>
      <c r="B18" s="213" t="s">
        <v>483</v>
      </c>
      <c r="C18" s="209">
        <v>15</v>
      </c>
      <c r="D18" s="20" t="s">
        <v>263</v>
      </c>
      <c r="E18" s="20" t="s">
        <v>599</v>
      </c>
      <c r="F18" s="242">
        <v>30</v>
      </c>
      <c r="G18" s="242"/>
      <c r="H18" s="242">
        <v>1.1000000000000001</v>
      </c>
      <c r="I18" s="242"/>
      <c r="J18" s="70">
        <f>ROUND(IF(F18&gt;0,F18*H18,"0")+IF(G18&gt;0,(G18/1.5)*I18,"0"),1)</f>
        <v>33</v>
      </c>
      <c r="K18" s="242"/>
      <c r="L18" s="242"/>
      <c r="M18" s="244">
        <f t="shared" si="0"/>
        <v>33</v>
      </c>
      <c r="N18" s="23"/>
    </row>
    <row r="19" spans="1:14" ht="18" customHeight="1" x14ac:dyDescent="0.25">
      <c r="A19" s="19">
        <v>5</v>
      </c>
      <c r="B19" s="20"/>
      <c r="C19" s="209"/>
      <c r="D19" s="20" t="s">
        <v>329</v>
      </c>
      <c r="E19" s="20"/>
      <c r="F19" s="242"/>
      <c r="G19" s="242"/>
      <c r="H19" s="242"/>
      <c r="I19" s="242"/>
      <c r="J19" s="70">
        <f t="shared" ref="J19:J32" si="1">ROUND(IF(F19&gt;0,F19*H19,"0")+IF(G19&gt;0,(G19/1.5)*I19,"0"),1)</f>
        <v>0</v>
      </c>
      <c r="K19" s="242">
        <f>15%*130</f>
        <v>19.5</v>
      </c>
      <c r="L19" s="242"/>
      <c r="M19" s="244">
        <f t="shared" si="0"/>
        <v>19.5</v>
      </c>
      <c r="N19" s="21"/>
    </row>
    <row r="20" spans="1:14" hidden="1" x14ac:dyDescent="0.25">
      <c r="A20" s="19">
        <v>8</v>
      </c>
      <c r="B20" s="20"/>
      <c r="C20" s="209"/>
      <c r="D20" s="20"/>
      <c r="E20" s="20"/>
      <c r="F20" s="242"/>
      <c r="G20" s="242"/>
      <c r="H20" s="242"/>
      <c r="I20" s="242"/>
      <c r="J20" s="70">
        <f t="shared" si="1"/>
        <v>0</v>
      </c>
      <c r="K20" s="242"/>
      <c r="L20" s="242"/>
      <c r="M20" s="244">
        <f t="shared" si="0"/>
        <v>0</v>
      </c>
      <c r="N20" s="23"/>
    </row>
    <row r="21" spans="1:14" ht="19.5" hidden="1" customHeight="1" x14ac:dyDescent="0.25">
      <c r="A21" s="19">
        <v>9</v>
      </c>
      <c r="B21" s="20"/>
      <c r="C21" s="209"/>
      <c r="D21" s="20"/>
      <c r="E21" s="20"/>
      <c r="F21" s="242"/>
      <c r="G21" s="242"/>
      <c r="H21" s="242"/>
      <c r="I21" s="242"/>
      <c r="J21" s="70">
        <f t="shared" si="1"/>
        <v>0</v>
      </c>
      <c r="K21" s="242"/>
      <c r="L21" s="242"/>
      <c r="M21" s="244">
        <f t="shared" si="0"/>
        <v>0</v>
      </c>
      <c r="N21" s="23"/>
    </row>
    <row r="22" spans="1:14" hidden="1" x14ac:dyDescent="0.25">
      <c r="A22" s="19">
        <v>10</v>
      </c>
      <c r="B22" s="20"/>
      <c r="C22" s="209"/>
      <c r="D22" s="20"/>
      <c r="E22" s="20"/>
      <c r="F22" s="242"/>
      <c r="G22" s="242"/>
      <c r="H22" s="242"/>
      <c r="I22" s="242"/>
      <c r="J22" s="70">
        <f t="shared" si="1"/>
        <v>0</v>
      </c>
      <c r="K22" s="242"/>
      <c r="L22" s="242"/>
      <c r="M22" s="244">
        <f t="shared" si="0"/>
        <v>0</v>
      </c>
      <c r="N22" s="23"/>
    </row>
    <row r="23" spans="1:14" ht="19.5" hidden="1" customHeight="1" x14ac:dyDescent="0.25">
      <c r="A23" s="19">
        <v>11</v>
      </c>
      <c r="B23" s="20"/>
      <c r="C23" s="209"/>
      <c r="D23" s="20"/>
      <c r="E23" s="20"/>
      <c r="F23" s="242"/>
      <c r="G23" s="242"/>
      <c r="H23" s="242"/>
      <c r="I23" s="242"/>
      <c r="J23" s="70">
        <f t="shared" si="1"/>
        <v>0</v>
      </c>
      <c r="K23" s="242"/>
      <c r="L23" s="242"/>
      <c r="M23" s="244">
        <f t="shared" si="0"/>
        <v>0</v>
      </c>
      <c r="N23" s="23"/>
    </row>
    <row r="24" spans="1:14" ht="18" hidden="1" customHeight="1" x14ac:dyDescent="0.25">
      <c r="A24" s="19">
        <v>12</v>
      </c>
      <c r="B24" s="20"/>
      <c r="C24" s="209"/>
      <c r="D24" s="20"/>
      <c r="E24" s="20"/>
      <c r="F24" s="242"/>
      <c r="G24" s="242"/>
      <c r="H24" s="242"/>
      <c r="I24" s="242"/>
      <c r="J24" s="70">
        <f t="shared" si="1"/>
        <v>0</v>
      </c>
      <c r="K24" s="242"/>
      <c r="L24" s="242"/>
      <c r="M24" s="244">
        <f t="shared" si="0"/>
        <v>0</v>
      </c>
      <c r="N24" s="21"/>
    </row>
    <row r="25" spans="1:14" ht="18" hidden="1" customHeight="1" x14ac:dyDescent="0.25">
      <c r="A25" s="19">
        <v>13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1"/>
        <v>0</v>
      </c>
      <c r="K25" s="242"/>
      <c r="L25" s="242"/>
      <c r="M25" s="244">
        <f t="shared" si="0"/>
        <v>0</v>
      </c>
      <c r="N25" s="21"/>
    </row>
    <row r="26" spans="1:14" hidden="1" x14ac:dyDescent="0.25">
      <c r="A26" s="19">
        <v>14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1"/>
        <v>0</v>
      </c>
      <c r="K26" s="242"/>
      <c r="L26" s="242"/>
      <c r="M26" s="244">
        <f t="shared" si="0"/>
        <v>0</v>
      </c>
      <c r="N26" s="23"/>
    </row>
    <row r="27" spans="1:14" ht="19.5" hidden="1" customHeight="1" x14ac:dyDescent="0.25">
      <c r="A27" s="19">
        <v>15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1"/>
        <v>0</v>
      </c>
      <c r="K27" s="242"/>
      <c r="L27" s="242"/>
      <c r="M27" s="244">
        <f t="shared" si="0"/>
        <v>0</v>
      </c>
      <c r="N27" s="23"/>
    </row>
    <row r="28" spans="1:14" ht="19.5" hidden="1" customHeight="1" x14ac:dyDescent="0.25">
      <c r="A28" s="19">
        <v>16</v>
      </c>
      <c r="B28" s="20"/>
      <c r="C28" s="20"/>
      <c r="D28" s="20"/>
      <c r="E28" s="20"/>
      <c r="F28" s="242"/>
      <c r="G28" s="242"/>
      <c r="H28" s="242"/>
      <c r="I28" s="242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4" ht="18" hidden="1" customHeight="1" x14ac:dyDescent="0.25">
      <c r="A29" s="19">
        <v>17</v>
      </c>
      <c r="B29" s="20"/>
      <c r="C29" s="20"/>
      <c r="D29" s="20"/>
      <c r="E29" s="20"/>
      <c r="F29" s="242"/>
      <c r="G29" s="242"/>
      <c r="H29" s="242"/>
      <c r="I29" s="242"/>
      <c r="J29" s="70">
        <f t="shared" si="1"/>
        <v>0</v>
      </c>
      <c r="K29" s="242"/>
      <c r="L29" s="242"/>
      <c r="M29" s="244">
        <f t="shared" si="0"/>
        <v>0</v>
      </c>
      <c r="N29" s="21"/>
    </row>
    <row r="30" spans="1:14" ht="18" hidden="1" customHeight="1" x14ac:dyDescent="0.25">
      <c r="A30" s="19">
        <v>18</v>
      </c>
      <c r="B30" s="20"/>
      <c r="C30" s="20"/>
      <c r="D30" s="20"/>
      <c r="E30" s="20"/>
      <c r="F30" s="242"/>
      <c r="G30" s="242"/>
      <c r="H30" s="242"/>
      <c r="I30" s="242"/>
      <c r="J30" s="70">
        <f t="shared" si="1"/>
        <v>0</v>
      </c>
      <c r="K30" s="242"/>
      <c r="L30" s="242"/>
      <c r="M30" s="244">
        <f t="shared" si="0"/>
        <v>0</v>
      </c>
      <c r="N30" s="21"/>
    </row>
    <row r="31" spans="1:14" hidden="1" x14ac:dyDescent="0.25">
      <c r="A31" s="19">
        <v>19</v>
      </c>
      <c r="B31" s="20"/>
      <c r="C31" s="20"/>
      <c r="D31" s="20"/>
      <c r="E31" s="20"/>
      <c r="F31" s="242"/>
      <c r="G31" s="242"/>
      <c r="H31" s="242"/>
      <c r="I31" s="242"/>
      <c r="J31" s="70">
        <f t="shared" si="1"/>
        <v>0</v>
      </c>
      <c r="K31" s="242"/>
      <c r="L31" s="242"/>
      <c r="M31" s="244">
        <f t="shared" si="0"/>
        <v>0</v>
      </c>
      <c r="N31" s="23"/>
    </row>
    <row r="32" spans="1:14" hidden="1" x14ac:dyDescent="0.25">
      <c r="A32" s="19">
        <v>20</v>
      </c>
      <c r="B32" s="20"/>
      <c r="C32" s="20"/>
      <c r="D32" s="20"/>
      <c r="E32" s="20"/>
      <c r="F32" s="242"/>
      <c r="G32" s="242"/>
      <c r="H32" s="242"/>
      <c r="I32" s="242"/>
      <c r="J32" s="70">
        <f t="shared" si="1"/>
        <v>0</v>
      </c>
      <c r="K32" s="242"/>
      <c r="L32" s="242"/>
      <c r="M32" s="244">
        <f t="shared" si="0"/>
        <v>0</v>
      </c>
      <c r="N32" s="23"/>
    </row>
    <row r="33" spans="1:14" ht="21" customHeight="1" x14ac:dyDescent="0.25">
      <c r="A33" s="283" t="s">
        <v>163</v>
      </c>
      <c r="B33" s="284"/>
      <c r="C33" s="284"/>
      <c r="D33" s="285"/>
      <c r="E33" s="20"/>
      <c r="F33" s="244">
        <f>SUM(F15:F32)</f>
        <v>195</v>
      </c>
      <c r="G33" s="244">
        <f>SUM(G15:G32)</f>
        <v>0</v>
      </c>
      <c r="H33" s="245"/>
      <c r="I33" s="245"/>
      <c r="J33" s="244">
        <f>SUM(J15:J32)</f>
        <v>198</v>
      </c>
      <c r="K33" s="244">
        <f>SUM(K15:K32)</f>
        <v>19.5</v>
      </c>
      <c r="L33" s="244">
        <f>SUM(L15:L32)</f>
        <v>0</v>
      </c>
      <c r="M33" s="244">
        <f>SUM(M15:M32)</f>
        <v>217.5</v>
      </c>
      <c r="N33" s="21"/>
    </row>
    <row r="34" spans="1:14" x14ac:dyDescent="0.25">
      <c r="M34" s="27" t="s">
        <v>167</v>
      </c>
    </row>
    <row r="35" spans="1:14" x14ac:dyDescent="0.25">
      <c r="C35" s="28" t="s">
        <v>15</v>
      </c>
      <c r="H35" s="28" t="s">
        <v>168</v>
      </c>
      <c r="I35" s="28"/>
      <c r="M35" s="28" t="s">
        <v>169</v>
      </c>
    </row>
    <row r="41" spans="1:14" x14ac:dyDescent="0.25">
      <c r="B41" s="282" t="s">
        <v>484</v>
      </c>
      <c r="C41" s="282"/>
      <c r="D41" s="282"/>
      <c r="F41" s="281" t="s">
        <v>464</v>
      </c>
      <c r="G41" s="281"/>
      <c r="H41" s="281"/>
      <c r="I41" s="281"/>
      <c r="J41" s="281"/>
      <c r="L41" s="282" t="s">
        <v>485</v>
      </c>
      <c r="M41" s="282"/>
      <c r="N41" s="282"/>
    </row>
  </sheetData>
  <customSheetViews>
    <customSheetView guid="{12C9832D-49BD-45CC-A5E0-F64F753F5189}" showPageBreaks="1" printArea="1" hiddenRows="1" topLeftCell="A7">
      <selection activeCell="P18" sqref="P18"/>
      <pageMargins left="0" right="0" top="0" bottom="0" header="0" footer="0"/>
      <pageSetup orientation="landscape" r:id="rId1"/>
    </customSheetView>
  </customSheetViews>
  <mergeCells count="21">
    <mergeCell ref="J2:N2"/>
    <mergeCell ref="J3:N3"/>
    <mergeCell ref="A5:N5"/>
    <mergeCell ref="A6:N6"/>
    <mergeCell ref="A10:A13"/>
    <mergeCell ref="B10:B13"/>
    <mergeCell ref="K11:K13"/>
    <mergeCell ref="C10:C13"/>
    <mergeCell ref="D10:D13"/>
    <mergeCell ref="E10:E13"/>
    <mergeCell ref="B41:D41"/>
    <mergeCell ref="F41:J41"/>
    <mergeCell ref="L41:N41"/>
    <mergeCell ref="A33:D33"/>
    <mergeCell ref="F11:J11"/>
    <mergeCell ref="N10:N13"/>
    <mergeCell ref="M11:M13"/>
    <mergeCell ref="H12:I12"/>
    <mergeCell ref="L11:L13"/>
    <mergeCell ref="F12:G12"/>
    <mergeCell ref="J12:J13"/>
  </mergeCells>
  <phoneticPr fontId="5" type="noConversion"/>
  <pageMargins left="0" right="0" top="0" bottom="0" header="0" footer="0"/>
  <pageSetup orientation="landscape" r:id="rId2"/>
  <drawing r:id="rId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N45"/>
  <sheetViews>
    <sheetView topLeftCell="A7" zoomScaleNormal="100" workbookViewId="0">
      <selection activeCell="Q35" sqref="Q35"/>
    </sheetView>
  </sheetViews>
  <sheetFormatPr defaultRowHeight="15.75" x14ac:dyDescent="0.25"/>
  <cols>
    <col min="1" max="1" width="4" style="26" customWidth="1"/>
    <col min="2" max="2" width="11.875" style="26" customWidth="1"/>
    <col min="3" max="3" width="7.25" style="26" customWidth="1"/>
    <col min="4" max="4" width="18.75" style="26" customWidth="1"/>
    <col min="5" max="5" width="10.75" style="26" customWidth="1"/>
    <col min="6" max="6" width="5.25" style="26" customWidth="1"/>
    <col min="7" max="7" width="6" style="26" customWidth="1"/>
    <col min="8" max="8" width="4.75" style="26" customWidth="1"/>
    <col min="9" max="9" width="4" style="26" customWidth="1"/>
    <col min="10" max="10" width="7.125" style="26" customWidth="1"/>
    <col min="11" max="11" width="6.125" style="26" customWidth="1"/>
    <col min="12" max="12" width="8.125" style="26" customWidth="1"/>
    <col min="13" max="13" width="8.25" style="26" customWidth="1"/>
    <col min="14" max="14" width="28.2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361</v>
      </c>
      <c r="E7" s="221" t="s">
        <v>316</v>
      </c>
      <c r="H7" s="33" t="s">
        <v>473</v>
      </c>
      <c r="I7" s="33" t="s">
        <v>256</v>
      </c>
      <c r="L7" s="33" t="s">
        <v>492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3.7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531</v>
      </c>
      <c r="C15" s="19">
        <v>15</v>
      </c>
      <c r="D15" s="20" t="s">
        <v>259</v>
      </c>
      <c r="E15" s="20" t="s">
        <v>558</v>
      </c>
      <c r="F15" s="242"/>
      <c r="G15" s="242">
        <v>84</v>
      </c>
      <c r="H15" s="242"/>
      <c r="I15" s="242">
        <v>1</v>
      </c>
      <c r="J15" s="70">
        <f t="shared" ref="J15:J34" si="0">ROUND(IF(F15&gt;0,F15*H15,"0")+IF(G15&gt;0,(G15/1.5)*I15,"0"),1)</f>
        <v>56</v>
      </c>
      <c r="K15" s="242"/>
      <c r="L15" s="242">
        <v>4</v>
      </c>
      <c r="M15" s="244">
        <f t="shared" ref="M15:M34" si="1">ROUND(J15+K15+L15,1)</f>
        <v>60</v>
      </c>
      <c r="N15" s="21" t="s">
        <v>570</v>
      </c>
    </row>
    <row r="16" spans="1:14" ht="18" customHeight="1" x14ac:dyDescent="0.25">
      <c r="A16" s="19">
        <v>2</v>
      </c>
      <c r="B16" s="20" t="s">
        <v>531</v>
      </c>
      <c r="C16" s="19">
        <v>15</v>
      </c>
      <c r="D16" s="20" t="s">
        <v>533</v>
      </c>
      <c r="E16" s="20" t="s">
        <v>260</v>
      </c>
      <c r="F16" s="242">
        <v>26</v>
      </c>
      <c r="G16" s="242"/>
      <c r="H16" s="242">
        <v>1</v>
      </c>
      <c r="I16" s="242"/>
      <c r="J16" s="70">
        <f t="shared" si="0"/>
        <v>26</v>
      </c>
      <c r="K16" s="242"/>
      <c r="L16" s="242"/>
      <c r="M16" s="244">
        <f t="shared" si="1"/>
        <v>26</v>
      </c>
      <c r="N16" s="21" t="s">
        <v>568</v>
      </c>
    </row>
    <row r="17" spans="1:14" ht="18" customHeight="1" x14ac:dyDescent="0.25">
      <c r="A17" s="19">
        <v>3</v>
      </c>
      <c r="B17" s="20" t="s">
        <v>531</v>
      </c>
      <c r="C17" s="19">
        <v>15</v>
      </c>
      <c r="D17" s="20" t="s">
        <v>246</v>
      </c>
      <c r="E17" s="20" t="s">
        <v>254</v>
      </c>
      <c r="F17" s="242"/>
      <c r="G17" s="242">
        <v>60</v>
      </c>
      <c r="H17" s="242"/>
      <c r="I17" s="242">
        <v>1</v>
      </c>
      <c r="J17" s="70">
        <f t="shared" si="0"/>
        <v>40</v>
      </c>
      <c r="K17" s="242"/>
      <c r="L17" s="242"/>
      <c r="M17" s="244">
        <f t="shared" si="1"/>
        <v>40</v>
      </c>
      <c r="N17" s="21"/>
    </row>
    <row r="18" spans="1:14" x14ac:dyDescent="0.25">
      <c r="A18" s="19">
        <v>4</v>
      </c>
      <c r="B18" s="20" t="s">
        <v>531</v>
      </c>
      <c r="C18" s="19">
        <v>15</v>
      </c>
      <c r="D18" s="20" t="s">
        <v>261</v>
      </c>
      <c r="E18" s="20" t="s">
        <v>532</v>
      </c>
      <c r="F18" s="242"/>
      <c r="G18" s="242">
        <v>60</v>
      </c>
      <c r="H18" s="242"/>
      <c r="I18" s="242">
        <v>1</v>
      </c>
      <c r="J18" s="70">
        <f t="shared" si="0"/>
        <v>40</v>
      </c>
      <c r="K18" s="242"/>
      <c r="L18" s="242"/>
      <c r="M18" s="244">
        <f t="shared" si="1"/>
        <v>40</v>
      </c>
      <c r="N18" s="23" t="s">
        <v>567</v>
      </c>
    </row>
    <row r="19" spans="1:14" ht="19.5" customHeight="1" x14ac:dyDescent="0.25">
      <c r="A19" s="19">
        <v>5</v>
      </c>
      <c r="B19" s="20"/>
      <c r="C19" s="19"/>
      <c r="D19" s="20" t="s">
        <v>328</v>
      </c>
      <c r="E19" s="20"/>
      <c r="F19" s="242"/>
      <c r="G19" s="242"/>
      <c r="H19" s="242"/>
      <c r="I19" s="242"/>
      <c r="J19" s="70">
        <f>ROUND(IF(F19&gt;0,F19*H19,"0")+IF(G19&gt;0,(G19/1.5)*I19,"0"),1)</f>
        <v>0</v>
      </c>
      <c r="K19" s="242">
        <f>20%*130</f>
        <v>26</v>
      </c>
      <c r="L19" s="242"/>
      <c r="M19" s="244">
        <f t="shared" si="1"/>
        <v>26</v>
      </c>
      <c r="N19" s="23"/>
    </row>
    <row r="20" spans="1:14" ht="18" customHeight="1" x14ac:dyDescent="0.25">
      <c r="A20" s="19">
        <v>6</v>
      </c>
      <c r="B20" s="20"/>
      <c r="C20" s="19"/>
      <c r="D20" s="20"/>
      <c r="E20" s="20"/>
      <c r="F20" s="242"/>
      <c r="G20" s="242"/>
      <c r="H20" s="242"/>
      <c r="I20" s="242"/>
      <c r="J20" s="70">
        <f>ROUND(IF(F20&gt;0,F20*H20,"0")+IF(G20&gt;0,(G20/1.5)*I20,"0"),1)</f>
        <v>0</v>
      </c>
      <c r="K20" s="242"/>
      <c r="L20" s="242"/>
      <c r="M20" s="244">
        <f t="shared" si="1"/>
        <v>0</v>
      </c>
      <c r="N20" s="21"/>
    </row>
    <row r="21" spans="1:14" ht="18" hidden="1" customHeight="1" x14ac:dyDescent="0.25">
      <c r="A21" s="19">
        <v>7</v>
      </c>
      <c r="B21" s="20"/>
      <c r="C21" s="19"/>
      <c r="D21" s="20"/>
      <c r="E21" s="20"/>
      <c r="F21" s="242"/>
      <c r="G21" s="242"/>
      <c r="H21" s="242"/>
      <c r="I21" s="242"/>
      <c r="J21" s="70">
        <f t="shared" si="0"/>
        <v>0</v>
      </c>
      <c r="K21" s="242"/>
      <c r="L21" s="242"/>
      <c r="M21" s="244">
        <f t="shared" si="1"/>
        <v>0</v>
      </c>
      <c r="N21" s="21"/>
    </row>
    <row r="22" spans="1:14" hidden="1" x14ac:dyDescent="0.25">
      <c r="A22" s="19">
        <v>8</v>
      </c>
      <c r="B22" s="20"/>
      <c r="C22" s="19"/>
      <c r="D22" s="20"/>
      <c r="E22" s="20"/>
      <c r="F22" s="242"/>
      <c r="G22" s="242"/>
      <c r="H22" s="242"/>
      <c r="I22" s="242"/>
      <c r="J22" s="70">
        <f t="shared" si="0"/>
        <v>0</v>
      </c>
      <c r="K22" s="242"/>
      <c r="L22" s="242"/>
      <c r="M22" s="244">
        <f t="shared" si="1"/>
        <v>0</v>
      </c>
      <c r="N22" s="23"/>
    </row>
    <row r="23" spans="1:14" ht="19.5" hidden="1" customHeight="1" x14ac:dyDescent="0.25">
      <c r="A23" s="19">
        <v>9</v>
      </c>
      <c r="B23" s="20"/>
      <c r="C23" s="19"/>
      <c r="D23" s="20"/>
      <c r="E23" s="20"/>
      <c r="F23" s="242"/>
      <c r="G23" s="242"/>
      <c r="H23" s="242"/>
      <c r="I23" s="242"/>
      <c r="J23" s="70">
        <f t="shared" si="0"/>
        <v>0</v>
      </c>
      <c r="K23" s="242"/>
      <c r="L23" s="242"/>
      <c r="M23" s="244">
        <f t="shared" si="1"/>
        <v>0</v>
      </c>
      <c r="N23" s="23"/>
    </row>
    <row r="24" spans="1:14" hidden="1" x14ac:dyDescent="0.25">
      <c r="A24" s="19">
        <v>10</v>
      </c>
      <c r="B24" s="20"/>
      <c r="C24" s="19"/>
      <c r="D24" s="20"/>
      <c r="E24" s="20"/>
      <c r="F24" s="242"/>
      <c r="G24" s="242"/>
      <c r="H24" s="242"/>
      <c r="I24" s="242"/>
      <c r="J24" s="70">
        <f t="shared" si="0"/>
        <v>0</v>
      </c>
      <c r="K24" s="242"/>
      <c r="L24" s="242"/>
      <c r="M24" s="244">
        <f t="shared" si="1"/>
        <v>0</v>
      </c>
      <c r="N24" s="23"/>
    </row>
    <row r="25" spans="1:14" ht="19.5" hidden="1" customHeight="1" x14ac:dyDescent="0.25">
      <c r="A25" s="19">
        <v>11</v>
      </c>
      <c r="B25" s="20"/>
      <c r="C25" s="19"/>
      <c r="D25" s="20"/>
      <c r="E25" s="20"/>
      <c r="F25" s="242"/>
      <c r="G25" s="242"/>
      <c r="H25" s="242"/>
      <c r="I25" s="242"/>
      <c r="J25" s="70">
        <f t="shared" si="0"/>
        <v>0</v>
      </c>
      <c r="K25" s="242"/>
      <c r="L25" s="242"/>
      <c r="M25" s="244">
        <f t="shared" si="1"/>
        <v>0</v>
      </c>
      <c r="N25" s="23"/>
    </row>
    <row r="26" spans="1:14" ht="18" hidden="1" customHeight="1" x14ac:dyDescent="0.25">
      <c r="A26" s="19">
        <v>12</v>
      </c>
      <c r="B26" s="20"/>
      <c r="C26" s="20"/>
      <c r="D26" s="20"/>
      <c r="E26" s="20"/>
      <c r="F26" s="242"/>
      <c r="G26" s="242"/>
      <c r="H26" s="242"/>
      <c r="I26" s="242"/>
      <c r="J26" s="70">
        <f t="shared" si="0"/>
        <v>0</v>
      </c>
      <c r="K26" s="242"/>
      <c r="L26" s="242"/>
      <c r="M26" s="244">
        <f t="shared" si="1"/>
        <v>0</v>
      </c>
      <c r="N26" s="21"/>
    </row>
    <row r="27" spans="1:14" ht="18" hidden="1" customHeight="1" x14ac:dyDescent="0.25">
      <c r="A27" s="19">
        <v>13</v>
      </c>
      <c r="B27" s="20"/>
      <c r="C27" s="20"/>
      <c r="D27" s="20"/>
      <c r="E27" s="20"/>
      <c r="F27" s="242"/>
      <c r="G27" s="242"/>
      <c r="H27" s="242"/>
      <c r="I27" s="242"/>
      <c r="J27" s="70">
        <f t="shared" si="0"/>
        <v>0</v>
      </c>
      <c r="K27" s="242"/>
      <c r="L27" s="242"/>
      <c r="M27" s="244">
        <f t="shared" si="1"/>
        <v>0</v>
      </c>
      <c r="N27" s="21"/>
    </row>
    <row r="28" spans="1:14" hidden="1" x14ac:dyDescent="0.25">
      <c r="A28" s="19">
        <v>14</v>
      </c>
      <c r="B28" s="20"/>
      <c r="C28" s="20"/>
      <c r="D28" s="20"/>
      <c r="E28" s="20"/>
      <c r="F28" s="242"/>
      <c r="G28" s="242"/>
      <c r="H28" s="242"/>
      <c r="I28" s="242"/>
      <c r="J28" s="70">
        <f t="shared" si="0"/>
        <v>0</v>
      </c>
      <c r="K28" s="242"/>
      <c r="L28" s="242"/>
      <c r="M28" s="244">
        <f t="shared" si="1"/>
        <v>0</v>
      </c>
      <c r="N28" s="23"/>
    </row>
    <row r="29" spans="1:14" ht="19.5" hidden="1" customHeight="1" x14ac:dyDescent="0.25">
      <c r="A29" s="19">
        <v>15</v>
      </c>
      <c r="B29" s="20"/>
      <c r="C29" s="20"/>
      <c r="D29" s="20"/>
      <c r="E29" s="20"/>
      <c r="F29" s="242"/>
      <c r="G29" s="242"/>
      <c r="H29" s="242"/>
      <c r="I29" s="242"/>
      <c r="J29" s="70">
        <f t="shared" si="0"/>
        <v>0</v>
      </c>
      <c r="K29" s="242"/>
      <c r="L29" s="242"/>
      <c r="M29" s="244">
        <f t="shared" si="1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0"/>
        <v>0</v>
      </c>
      <c r="K30" s="242"/>
      <c r="L30" s="242"/>
      <c r="M30" s="244">
        <f t="shared" si="1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0"/>
        <v>0</v>
      </c>
      <c r="K31" s="242"/>
      <c r="L31" s="242"/>
      <c r="M31" s="244">
        <f t="shared" si="1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0"/>
        <v>0</v>
      </c>
      <c r="K32" s="242"/>
      <c r="L32" s="242"/>
      <c r="M32" s="244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0"/>
        <v>0</v>
      </c>
      <c r="K33" s="242"/>
      <c r="L33" s="242"/>
      <c r="M33" s="244">
        <f t="shared" si="1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0"/>
        <v>0</v>
      </c>
      <c r="K34" s="242"/>
      <c r="L34" s="242"/>
      <c r="M34" s="244">
        <f t="shared" si="1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26</v>
      </c>
      <c r="G35" s="244">
        <f>SUM(G15:G34)</f>
        <v>204</v>
      </c>
      <c r="H35" s="245"/>
      <c r="I35" s="245"/>
      <c r="J35" s="244">
        <f>SUM(J15:J34)</f>
        <v>162</v>
      </c>
      <c r="K35" s="244">
        <f>SUM(K15:K34)</f>
        <v>26</v>
      </c>
      <c r="L35" s="244">
        <f>SUM(L15:L34)</f>
        <v>4</v>
      </c>
      <c r="M35" s="244">
        <f>SUM(M15:M34)</f>
        <v>192</v>
      </c>
      <c r="N35" s="21"/>
    </row>
    <row r="36" spans="1:14" s="24" customFormat="1" ht="18.75" customHeight="1" x14ac:dyDescent="0.25">
      <c r="B36" s="25"/>
      <c r="M36" s="27" t="s">
        <v>167</v>
      </c>
    </row>
    <row r="37" spans="1:14" s="24" customFormat="1" ht="15" hidden="1" x14ac:dyDescent="0.25"/>
    <row r="38" spans="1:14" s="24" customFormat="1" ht="15" hidden="1" x14ac:dyDescent="0.25">
      <c r="B38" s="25"/>
    </row>
    <row r="39" spans="1:14" hidden="1" x14ac:dyDescent="0.25">
      <c r="M39" s="27" t="s">
        <v>167</v>
      </c>
    </row>
    <row r="40" spans="1:14" ht="20.25" customHeight="1" x14ac:dyDescent="0.25">
      <c r="C40" s="28" t="s">
        <v>15</v>
      </c>
      <c r="H40" s="28" t="s">
        <v>168</v>
      </c>
      <c r="I40" s="28"/>
      <c r="M40" s="28" t="s">
        <v>169</v>
      </c>
    </row>
    <row r="41" spans="1:14" ht="19.5" customHeight="1" x14ac:dyDescent="0.25"/>
    <row r="42" spans="1:14" ht="17.25" customHeight="1" x14ac:dyDescent="0.25"/>
    <row r="45" spans="1:14" x14ac:dyDescent="0.25">
      <c r="B45" s="282" t="s">
        <v>438</v>
      </c>
      <c r="C45" s="282"/>
      <c r="D45" s="282"/>
      <c r="F45" s="281" t="s">
        <v>429</v>
      </c>
      <c r="G45" s="281"/>
      <c r="H45" s="281"/>
      <c r="I45" s="281"/>
      <c r="J45" s="281"/>
      <c r="L45" s="282" t="s">
        <v>487</v>
      </c>
      <c r="M45" s="282"/>
      <c r="N45" s="282"/>
    </row>
  </sheetData>
  <customSheetViews>
    <customSheetView guid="{12C9832D-49BD-45CC-A5E0-F64F753F5189}" scale="70" showPageBreaks="1" topLeftCell="A7">
      <selection activeCell="R15" sqref="R15"/>
      <pageMargins left="0.7" right="0.7" top="0.25" bottom="0.34" header="0.2" footer="0.3"/>
      <pageSetup paperSize="9" orientation="landscape" verticalDpi="0" r:id="rId1"/>
    </customSheetView>
  </customSheetViews>
  <mergeCells count="21">
    <mergeCell ref="B45:D45"/>
    <mergeCell ref="F45:J45"/>
    <mergeCell ref="L45:N45"/>
    <mergeCell ref="A35:D35"/>
    <mergeCell ref="B10:B13"/>
    <mergeCell ref="N10:N13"/>
    <mergeCell ref="K11:K13"/>
    <mergeCell ref="M11:M13"/>
    <mergeCell ref="F11:J11"/>
    <mergeCell ref="L11:L13"/>
    <mergeCell ref="J2:N2"/>
    <mergeCell ref="J3:N3"/>
    <mergeCell ref="A5:N5"/>
    <mergeCell ref="A6:N6"/>
    <mergeCell ref="A10:A13"/>
    <mergeCell ref="C10:C13"/>
    <mergeCell ref="E10:E13"/>
    <mergeCell ref="H12:I12"/>
    <mergeCell ref="D10:D13"/>
    <mergeCell ref="J12:J13"/>
    <mergeCell ref="F12:G12"/>
  </mergeCells>
  <phoneticPr fontId="5" type="noConversion"/>
  <pageMargins left="0.42" right="0.16" top="0.25" bottom="0.34" header="0.2" footer="0.3"/>
  <pageSetup paperSize="9" orientation="landscape" r:id="rId2"/>
  <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S43"/>
  <sheetViews>
    <sheetView topLeftCell="A13" zoomScale="115" zoomScaleNormal="115" workbookViewId="0">
      <selection activeCell="O38" sqref="O38"/>
    </sheetView>
  </sheetViews>
  <sheetFormatPr defaultRowHeight="15.75" x14ac:dyDescent="0.25"/>
  <cols>
    <col min="1" max="1" width="4.125" style="32" customWidth="1"/>
    <col min="2" max="2" width="12.875" style="26" customWidth="1"/>
    <col min="3" max="3" width="6.25" style="32" customWidth="1"/>
    <col min="4" max="4" width="22.25" style="26" customWidth="1"/>
    <col min="5" max="5" width="11.25" style="26" customWidth="1"/>
    <col min="6" max="6" width="4.125" style="26" customWidth="1"/>
    <col min="7" max="7" width="5.25" style="26" customWidth="1"/>
    <col min="8" max="8" width="4" style="26" customWidth="1"/>
    <col min="9" max="9" width="3.75" style="26" customWidth="1"/>
    <col min="10" max="11" width="6" style="26" customWidth="1"/>
    <col min="12" max="12" width="5.375" style="26" customWidth="1"/>
    <col min="13" max="13" width="5.125" style="26" customWidth="1"/>
    <col min="14" max="14" width="28" style="26" customWidth="1"/>
    <col min="15" max="16384" width="9" style="26"/>
  </cols>
  <sheetData>
    <row r="1" spans="1:14" ht="19.5" x14ac:dyDescent="0.35">
      <c r="N1" s="31" t="s">
        <v>141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340</v>
      </c>
      <c r="D7" s="32" t="s">
        <v>372</v>
      </c>
      <c r="E7" s="217" t="s">
        <v>316</v>
      </c>
      <c r="H7" s="33" t="s">
        <v>170</v>
      </c>
      <c r="I7" s="33" t="s">
        <v>256</v>
      </c>
      <c r="L7" s="33" t="s">
        <v>171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36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13" t="s">
        <v>395</v>
      </c>
      <c r="C15" s="19">
        <v>15</v>
      </c>
      <c r="D15" s="20" t="s">
        <v>405</v>
      </c>
      <c r="E15" s="20" t="s">
        <v>458</v>
      </c>
      <c r="F15" s="242"/>
      <c r="G15" s="242">
        <v>90</v>
      </c>
      <c r="H15" s="242"/>
      <c r="I15" s="242">
        <v>1</v>
      </c>
      <c r="J15" s="70">
        <f>ROUND(IF(F15&gt;0,F15*H15,"0")+IF(G15&gt;0,(G15/1.5)*I15,"0"),1)</f>
        <v>60</v>
      </c>
      <c r="K15" s="242"/>
      <c r="L15" s="242"/>
      <c r="M15" s="244">
        <f t="shared" ref="M15:M34" si="0">ROUND(J15+K15+L15,1)</f>
        <v>60</v>
      </c>
      <c r="N15" s="21"/>
    </row>
    <row r="16" spans="1:14" ht="18" customHeight="1" x14ac:dyDescent="0.25">
      <c r="A16" s="19">
        <v>2</v>
      </c>
      <c r="B16" s="20" t="s">
        <v>396</v>
      </c>
      <c r="C16" s="209">
        <v>18</v>
      </c>
      <c r="D16" s="20" t="s">
        <v>394</v>
      </c>
      <c r="E16" s="20" t="s">
        <v>257</v>
      </c>
      <c r="F16" s="242">
        <v>30</v>
      </c>
      <c r="G16" s="242"/>
      <c r="H16" s="242">
        <v>1</v>
      </c>
      <c r="I16" s="242"/>
      <c r="J16" s="70">
        <f t="shared" ref="J16:J21" si="1">ROUND(IF(F16&gt;0,F16*H16,"0")+IF(G16&gt;0,(G16/1.5)*I16,"0"),1)</f>
        <v>30</v>
      </c>
      <c r="K16" s="242"/>
      <c r="L16" s="242"/>
      <c r="M16" s="244">
        <f t="shared" si="0"/>
        <v>30</v>
      </c>
      <c r="N16" s="21"/>
    </row>
    <row r="17" spans="1:19" ht="18" customHeight="1" x14ac:dyDescent="0.25">
      <c r="A17" s="19">
        <v>3</v>
      </c>
      <c r="B17" s="20" t="s">
        <v>396</v>
      </c>
      <c r="C17" s="209">
        <v>18</v>
      </c>
      <c r="D17" s="20" t="s">
        <v>393</v>
      </c>
      <c r="E17" s="20" t="s">
        <v>257</v>
      </c>
      <c r="F17" s="242">
        <v>60</v>
      </c>
      <c r="G17" s="242"/>
      <c r="H17" s="242">
        <v>1</v>
      </c>
      <c r="I17" s="242"/>
      <c r="J17" s="70">
        <f t="shared" si="1"/>
        <v>60</v>
      </c>
      <c r="K17" s="242"/>
      <c r="L17" s="242"/>
      <c r="M17" s="244">
        <f t="shared" si="0"/>
        <v>60</v>
      </c>
      <c r="N17" s="21"/>
    </row>
    <row r="18" spans="1:19" ht="18" customHeight="1" x14ac:dyDescent="0.25">
      <c r="A18" s="19">
        <v>4</v>
      </c>
      <c r="B18" s="20" t="s">
        <v>396</v>
      </c>
      <c r="C18" s="209">
        <v>18</v>
      </c>
      <c r="D18" s="20" t="s">
        <v>486</v>
      </c>
      <c r="E18" s="20" t="s">
        <v>583</v>
      </c>
      <c r="F18" s="242"/>
      <c r="G18" s="242">
        <v>85</v>
      </c>
      <c r="H18" s="242"/>
      <c r="I18" s="242">
        <v>1</v>
      </c>
      <c r="J18" s="70">
        <f t="shared" si="1"/>
        <v>56.7</v>
      </c>
      <c r="K18" s="242"/>
      <c r="L18" s="242">
        <v>3.3</v>
      </c>
      <c r="M18" s="244">
        <f t="shared" si="0"/>
        <v>60</v>
      </c>
      <c r="N18" s="250" t="s">
        <v>589</v>
      </c>
      <c r="Q18" s="26">
        <v>5</v>
      </c>
      <c r="R18" s="26">
        <v>1.5</v>
      </c>
      <c r="S18" s="26">
        <f>Q18/R18</f>
        <v>3.3333333333333335</v>
      </c>
    </row>
    <row r="19" spans="1:19" s="217" customFormat="1" ht="17.25" customHeight="1" x14ac:dyDescent="0.25">
      <c r="A19" s="209">
        <v>5</v>
      </c>
      <c r="B19" s="216" t="s">
        <v>396</v>
      </c>
      <c r="C19" s="209">
        <v>18</v>
      </c>
      <c r="D19" s="216" t="s">
        <v>405</v>
      </c>
      <c r="E19" s="216" t="s">
        <v>391</v>
      </c>
      <c r="F19" s="243"/>
      <c r="G19" s="243">
        <v>60</v>
      </c>
      <c r="H19" s="243"/>
      <c r="I19" s="243">
        <v>1</v>
      </c>
      <c r="J19" s="70">
        <f t="shared" si="1"/>
        <v>40</v>
      </c>
      <c r="K19" s="243"/>
      <c r="L19" s="242"/>
      <c r="M19" s="244">
        <f t="shared" si="0"/>
        <v>40</v>
      </c>
      <c r="N19" s="250"/>
    </row>
    <row r="20" spans="1:19" s="220" customFormat="1" ht="17.25" customHeight="1" x14ac:dyDescent="0.25">
      <c r="A20" s="209">
        <v>6</v>
      </c>
      <c r="B20" s="218" t="s">
        <v>397</v>
      </c>
      <c r="C20" s="209">
        <v>15</v>
      </c>
      <c r="D20" s="218" t="s">
        <v>420</v>
      </c>
      <c r="E20" s="218" t="s">
        <v>447</v>
      </c>
      <c r="F20" s="243"/>
      <c r="G20" s="243">
        <v>25</v>
      </c>
      <c r="H20" s="243"/>
      <c r="I20" s="243">
        <v>1.3</v>
      </c>
      <c r="J20" s="70">
        <f t="shared" si="1"/>
        <v>21.7</v>
      </c>
      <c r="K20" s="243"/>
      <c r="L20" s="242">
        <v>3.3</v>
      </c>
      <c r="M20" s="244">
        <f t="shared" si="0"/>
        <v>25</v>
      </c>
      <c r="N20" s="250" t="s">
        <v>526</v>
      </c>
    </row>
    <row r="21" spans="1:19" s="217" customFormat="1" ht="14.25" customHeight="1" x14ac:dyDescent="0.25">
      <c r="A21" s="209">
        <v>7</v>
      </c>
      <c r="B21" s="216" t="s">
        <v>397</v>
      </c>
      <c r="C21" s="209">
        <v>15</v>
      </c>
      <c r="D21" s="216" t="s">
        <v>420</v>
      </c>
      <c r="E21" s="216" t="s">
        <v>435</v>
      </c>
      <c r="F21" s="243"/>
      <c r="G21" s="243">
        <v>25</v>
      </c>
      <c r="H21" s="243"/>
      <c r="I21" s="243">
        <v>1.2</v>
      </c>
      <c r="J21" s="70">
        <f t="shared" si="1"/>
        <v>20</v>
      </c>
      <c r="K21" s="243"/>
      <c r="L21" s="242">
        <v>3.3</v>
      </c>
      <c r="M21" s="244">
        <f t="shared" si="0"/>
        <v>23.3</v>
      </c>
      <c r="N21" s="250" t="s">
        <v>588</v>
      </c>
    </row>
    <row r="22" spans="1:19" ht="13.5" customHeight="1" x14ac:dyDescent="0.25">
      <c r="A22" s="19">
        <v>8</v>
      </c>
      <c r="B22" s="20"/>
      <c r="C22" s="209"/>
      <c r="D22" s="20" t="s">
        <v>328</v>
      </c>
      <c r="E22" s="20"/>
      <c r="F22" s="242"/>
      <c r="G22" s="242"/>
      <c r="H22" s="242"/>
      <c r="I22" s="242"/>
      <c r="J22" s="70">
        <f>ROUND(IF(F22&gt;0,F22*H22,"0")+IF(G22&gt;0,(G22/1.5)*I22,"0"),1)</f>
        <v>0</v>
      </c>
      <c r="K22" s="242">
        <f>20%*130</f>
        <v>26</v>
      </c>
      <c r="L22" s="242"/>
      <c r="M22" s="244">
        <f t="shared" si="0"/>
        <v>26</v>
      </c>
      <c r="N22" s="23"/>
    </row>
    <row r="23" spans="1:19" ht="14.25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/>
      <c r="K23" s="242"/>
      <c r="L23" s="242"/>
      <c r="M23" s="244"/>
      <c r="N23" s="23"/>
    </row>
    <row r="24" spans="1:19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 t="shared" ref="J24:J34" si="2">ROUND(IF(F24&gt;0,F24*H24,"0")+IF(G24&gt;0,(G24/1.5)*I24,"0"),1)</f>
        <v>0</v>
      </c>
      <c r="K24" s="242"/>
      <c r="L24" s="242"/>
      <c r="M24" s="244">
        <f t="shared" si="0"/>
        <v>0</v>
      </c>
      <c r="N24" s="23"/>
    </row>
    <row r="25" spans="1:19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 t="shared" si="2"/>
        <v>0</v>
      </c>
      <c r="K25" s="242"/>
      <c r="L25" s="242"/>
      <c r="M25" s="244">
        <f t="shared" si="0"/>
        <v>0</v>
      </c>
      <c r="N25" s="23"/>
    </row>
    <row r="26" spans="1:19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0"/>
        <v>0</v>
      </c>
      <c r="N26" s="21"/>
    </row>
    <row r="27" spans="1:19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0"/>
        <v>0</v>
      </c>
      <c r="N27" s="21"/>
    </row>
    <row r="28" spans="1:19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0"/>
        <v>0</v>
      </c>
      <c r="N28" s="23"/>
    </row>
    <row r="29" spans="1:19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0"/>
        <v>0</v>
      </c>
      <c r="N29" s="23"/>
    </row>
    <row r="30" spans="1:19" ht="19.5" hidden="1" customHeight="1" x14ac:dyDescent="0.25">
      <c r="A30" s="19">
        <v>16</v>
      </c>
      <c r="B30" s="20"/>
      <c r="C30" s="19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0"/>
        <v>0</v>
      </c>
      <c r="N30" s="23"/>
    </row>
    <row r="31" spans="1:19" ht="18" hidden="1" customHeight="1" x14ac:dyDescent="0.25">
      <c r="A31" s="19">
        <v>17</v>
      </c>
      <c r="B31" s="20"/>
      <c r="C31" s="19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0"/>
        <v>0</v>
      </c>
      <c r="N31" s="21"/>
    </row>
    <row r="32" spans="1:19" ht="18" hidden="1" customHeight="1" x14ac:dyDescent="0.25">
      <c r="A32" s="19">
        <v>18</v>
      </c>
      <c r="B32" s="20"/>
      <c r="C32" s="19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19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0"/>
        <v>0</v>
      </c>
      <c r="N33" s="23"/>
    </row>
    <row r="34" spans="1:14" ht="10.5" hidden="1" customHeight="1" x14ac:dyDescent="0.25">
      <c r="A34" s="19">
        <v>20</v>
      </c>
      <c r="B34" s="20"/>
      <c r="C34" s="19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0"/>
        <v>0</v>
      </c>
      <c r="N34" s="23"/>
    </row>
    <row r="35" spans="1:14" ht="16.5" customHeight="1" x14ac:dyDescent="0.25">
      <c r="A35" s="283" t="s">
        <v>163</v>
      </c>
      <c r="B35" s="284"/>
      <c r="C35" s="284"/>
      <c r="D35" s="285"/>
      <c r="E35" s="20"/>
      <c r="F35" s="244">
        <f>SUM(F15:F34)</f>
        <v>90</v>
      </c>
      <c r="G35" s="244">
        <f>SUM(G15:G34)</f>
        <v>285</v>
      </c>
      <c r="H35" s="245"/>
      <c r="I35" s="245"/>
      <c r="J35" s="244">
        <f>SUM(J15:J34)</f>
        <v>288.39999999999998</v>
      </c>
      <c r="K35" s="244">
        <f>SUM(K15:K34)</f>
        <v>26</v>
      </c>
      <c r="L35" s="244">
        <f>SUM(L15:L34)</f>
        <v>9.8999999999999986</v>
      </c>
      <c r="M35" s="244">
        <f>SUM(M15:M34)</f>
        <v>324.3</v>
      </c>
      <c r="N35" s="21"/>
    </row>
    <row r="36" spans="1:14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3" spans="1:14" x14ac:dyDescent="0.25">
      <c r="A43" s="26"/>
      <c r="B43" s="282" t="s">
        <v>438</v>
      </c>
      <c r="C43" s="282"/>
      <c r="D43" s="282"/>
      <c r="F43" s="281" t="s">
        <v>429</v>
      </c>
      <c r="G43" s="281"/>
      <c r="H43" s="281"/>
      <c r="I43" s="281"/>
      <c r="J43" s="281"/>
      <c r="L43" s="282" t="s">
        <v>487</v>
      </c>
      <c r="M43" s="282"/>
      <c r="N43" s="282"/>
    </row>
  </sheetData>
  <customSheetViews>
    <customSheetView guid="{12C9832D-49BD-45CC-A5E0-F64F753F5189}" showPageBreaks="1" hiddenRows="1" topLeftCell="A7">
      <selection activeCell="P22" sqref="P22"/>
      <pageMargins left="0" right="0" top="0" bottom="0" header="0" footer="0"/>
      <pageSetup orientation="landscape" r:id="rId1"/>
    </customSheetView>
  </customSheetViews>
  <mergeCells count="21">
    <mergeCell ref="L43:N43"/>
    <mergeCell ref="N10:N13"/>
    <mergeCell ref="A35:D35"/>
    <mergeCell ref="A10:A13"/>
    <mergeCell ref="M11:M13"/>
    <mergeCell ref="E10:E13"/>
    <mergeCell ref="K11:K13"/>
    <mergeCell ref="B10:B13"/>
    <mergeCell ref="F12:G12"/>
    <mergeCell ref="F11:J11"/>
    <mergeCell ref="D10:D13"/>
    <mergeCell ref="B43:D43"/>
    <mergeCell ref="F43:J43"/>
    <mergeCell ref="J2:N2"/>
    <mergeCell ref="J3:N3"/>
    <mergeCell ref="A5:N5"/>
    <mergeCell ref="A6:N6"/>
    <mergeCell ref="J12:J13"/>
    <mergeCell ref="H12:I12"/>
    <mergeCell ref="L11:L13"/>
    <mergeCell ref="C10:C13"/>
  </mergeCells>
  <phoneticPr fontId="5" type="noConversion"/>
  <pageMargins left="0" right="0" top="0" bottom="0" header="0" footer="0"/>
  <pageSetup orientation="landscape" r:id="rId2"/>
  <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N46"/>
  <sheetViews>
    <sheetView topLeftCell="A5" workbookViewId="0">
      <selection activeCell="D34" sqref="D34"/>
    </sheetView>
  </sheetViews>
  <sheetFormatPr defaultRowHeight="15.75" x14ac:dyDescent="0.25"/>
  <cols>
    <col min="1" max="1" width="4" style="26" customWidth="1"/>
    <col min="2" max="2" width="12.25" style="26" customWidth="1"/>
    <col min="3" max="3" width="7.5" style="26" customWidth="1"/>
    <col min="4" max="4" width="19.5" style="26" customWidth="1"/>
    <col min="5" max="5" width="12.75" style="26" customWidth="1"/>
    <col min="6" max="9" width="5.25" style="26" customWidth="1"/>
    <col min="10" max="11" width="8" style="26" customWidth="1"/>
    <col min="12" max="12" width="9.125" style="26" customWidth="1"/>
    <col min="13" max="13" width="10" style="26" customWidth="1"/>
    <col min="14" max="14" width="14.62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340</v>
      </c>
      <c r="D7" s="32" t="s">
        <v>362</v>
      </c>
      <c r="E7" s="221" t="s">
        <v>363</v>
      </c>
      <c r="H7" s="33" t="s">
        <v>473</v>
      </c>
      <c r="I7" s="33" t="s">
        <v>244</v>
      </c>
      <c r="L7" s="33" t="s">
        <v>492</v>
      </c>
      <c r="M7" s="26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18" customHeight="1" x14ac:dyDescent="0.25">
      <c r="A15" s="19">
        <v>1</v>
      </c>
      <c r="B15" s="20" t="s">
        <v>530</v>
      </c>
      <c r="C15" s="19">
        <v>9</v>
      </c>
      <c r="D15" s="20" t="s">
        <v>252</v>
      </c>
      <c r="E15" s="20" t="s">
        <v>433</v>
      </c>
      <c r="F15" s="242"/>
      <c r="G15" s="242">
        <v>90</v>
      </c>
      <c r="H15" s="242"/>
      <c r="I15" s="242">
        <v>1</v>
      </c>
      <c r="J15" s="70">
        <f t="shared" ref="J15:J35" si="0">ROUND(IF(F15&gt;0,F15*H15,"0")+IF(G15&gt;0,(G15/1.5)*I15,"0"),1)</f>
        <v>60</v>
      </c>
      <c r="K15" s="242"/>
      <c r="L15" s="242"/>
      <c r="M15" s="244">
        <f t="shared" ref="M15:M35" si="1">ROUND(J15+K15+L15,1)</f>
        <v>60</v>
      </c>
      <c r="N15" s="21"/>
    </row>
    <row r="16" spans="1:14" ht="18" customHeight="1" x14ac:dyDescent="0.25">
      <c r="A16" s="19">
        <v>2</v>
      </c>
      <c r="B16" s="20" t="s">
        <v>531</v>
      </c>
      <c r="C16" s="19">
        <v>15</v>
      </c>
      <c r="D16" s="20" t="s">
        <v>252</v>
      </c>
      <c r="E16" s="20" t="s">
        <v>254</v>
      </c>
      <c r="F16" s="242"/>
      <c r="G16" s="242">
        <v>60</v>
      </c>
      <c r="H16" s="242"/>
      <c r="I16" s="242">
        <v>1</v>
      </c>
      <c r="J16" s="70">
        <f t="shared" si="0"/>
        <v>40</v>
      </c>
      <c r="K16" s="242"/>
      <c r="L16" s="242"/>
      <c r="M16" s="244">
        <f t="shared" si="1"/>
        <v>40</v>
      </c>
      <c r="N16" s="21"/>
    </row>
    <row r="17" spans="1:14" ht="18" customHeight="1" x14ac:dyDescent="0.25">
      <c r="A17" s="19">
        <v>3</v>
      </c>
      <c r="B17" s="20" t="s">
        <v>531</v>
      </c>
      <c r="C17" s="19">
        <v>15</v>
      </c>
      <c r="D17" s="20" t="s">
        <v>255</v>
      </c>
      <c r="E17" s="20" t="s">
        <v>254</v>
      </c>
      <c r="F17" s="242">
        <v>30</v>
      </c>
      <c r="G17" s="242"/>
      <c r="H17" s="242">
        <v>1</v>
      </c>
      <c r="I17" s="242"/>
      <c r="J17" s="70">
        <f t="shared" si="0"/>
        <v>30</v>
      </c>
      <c r="K17" s="242"/>
      <c r="L17" s="242"/>
      <c r="M17" s="244">
        <f t="shared" si="1"/>
        <v>30</v>
      </c>
      <c r="N17" s="21"/>
    </row>
    <row r="18" spans="1:14" x14ac:dyDescent="0.25">
      <c r="A18" s="19">
        <v>4</v>
      </c>
      <c r="B18" s="20"/>
      <c r="C18" s="20"/>
      <c r="D18" s="20" t="s">
        <v>328</v>
      </c>
      <c r="E18" s="20"/>
      <c r="F18" s="242"/>
      <c r="G18" s="242"/>
      <c r="H18" s="242"/>
      <c r="I18" s="242"/>
      <c r="J18" s="70">
        <f>ROUND(IF(F18&gt;0,F18*H18,"0")+IF(G18&gt;0,(G18/1.5)*I18,"0"),1)</f>
        <v>0</v>
      </c>
      <c r="K18" s="242">
        <f>20%*130</f>
        <v>26</v>
      </c>
      <c r="L18" s="242"/>
      <c r="M18" s="244">
        <f t="shared" si="1"/>
        <v>26</v>
      </c>
      <c r="N18" s="23"/>
    </row>
    <row r="19" spans="1:14" ht="19.5" hidden="1" customHeight="1" x14ac:dyDescent="0.25">
      <c r="A19" s="19">
        <v>5</v>
      </c>
      <c r="B19" s="20"/>
      <c r="C19" s="20"/>
      <c r="D19" s="20"/>
      <c r="E19" s="20"/>
      <c r="F19" s="242"/>
      <c r="G19" s="242"/>
      <c r="H19" s="242"/>
      <c r="I19" s="242"/>
      <c r="J19" s="70">
        <f>ROUND(IF(F19&gt;0,F19*H19,"0")+IF(G19&gt;0,(G19/1.5)*I19,"0"),1)</f>
        <v>0</v>
      </c>
      <c r="K19" s="242"/>
      <c r="L19" s="242"/>
      <c r="M19" s="244">
        <f t="shared" si="1"/>
        <v>0</v>
      </c>
      <c r="N19" s="23"/>
    </row>
    <row r="20" spans="1:14" ht="18" hidden="1" customHeight="1" x14ac:dyDescent="0.25">
      <c r="A20" s="19">
        <v>6</v>
      </c>
      <c r="B20" s="20"/>
      <c r="C20" s="20"/>
      <c r="D20" s="20"/>
      <c r="E20" s="20"/>
      <c r="F20" s="242"/>
      <c r="G20" s="242"/>
      <c r="H20" s="242"/>
      <c r="I20" s="242"/>
      <c r="J20" s="70">
        <f t="shared" si="0"/>
        <v>0</v>
      </c>
      <c r="K20" s="242"/>
      <c r="L20" s="242"/>
      <c r="M20" s="244">
        <f t="shared" si="1"/>
        <v>0</v>
      </c>
      <c r="N20" s="21"/>
    </row>
    <row r="21" spans="1:14" ht="18" hidden="1" customHeight="1" x14ac:dyDescent="0.25">
      <c r="A21" s="19">
        <v>7</v>
      </c>
      <c r="B21" s="20"/>
      <c r="C21" s="20"/>
      <c r="D21" s="20"/>
      <c r="E21" s="20"/>
      <c r="F21" s="242"/>
      <c r="G21" s="242"/>
      <c r="H21" s="242"/>
      <c r="I21" s="242"/>
      <c r="J21" s="70">
        <f t="shared" si="0"/>
        <v>0</v>
      </c>
      <c r="K21" s="242"/>
      <c r="L21" s="242"/>
      <c r="M21" s="244">
        <f t="shared" si="1"/>
        <v>0</v>
      </c>
      <c r="N21" s="21"/>
    </row>
    <row r="22" spans="1:14" hidden="1" x14ac:dyDescent="0.25">
      <c r="A22" s="19">
        <v>8</v>
      </c>
      <c r="B22" s="20"/>
      <c r="C22" s="20"/>
      <c r="D22" s="20"/>
      <c r="E22" s="20"/>
      <c r="F22" s="242"/>
      <c r="G22" s="242"/>
      <c r="H22" s="242"/>
      <c r="I22" s="242"/>
      <c r="J22" s="70">
        <f t="shared" si="0"/>
        <v>0</v>
      </c>
      <c r="K22" s="242"/>
      <c r="L22" s="242"/>
      <c r="M22" s="244">
        <f t="shared" si="1"/>
        <v>0</v>
      </c>
      <c r="N22" s="23"/>
    </row>
    <row r="23" spans="1:14" ht="19.5" hidden="1" customHeight="1" x14ac:dyDescent="0.25">
      <c r="A23" s="19">
        <v>9</v>
      </c>
      <c r="B23" s="20"/>
      <c r="C23" s="20"/>
      <c r="D23" s="20"/>
      <c r="E23" s="20"/>
      <c r="F23" s="242"/>
      <c r="G23" s="242"/>
      <c r="H23" s="242"/>
      <c r="I23" s="242"/>
      <c r="J23" s="70">
        <f t="shared" si="0"/>
        <v>0</v>
      </c>
      <c r="K23" s="242"/>
      <c r="L23" s="242"/>
      <c r="M23" s="244">
        <f t="shared" si="1"/>
        <v>0</v>
      </c>
      <c r="N23" s="23"/>
    </row>
    <row r="24" spans="1:14" hidden="1" x14ac:dyDescent="0.25">
      <c r="A24" s="19">
        <v>10</v>
      </c>
      <c r="B24" s="20"/>
      <c r="C24" s="20"/>
      <c r="D24" s="20"/>
      <c r="E24" s="20"/>
      <c r="F24" s="242"/>
      <c r="G24" s="242"/>
      <c r="H24" s="242"/>
      <c r="I24" s="242"/>
      <c r="J24" s="70">
        <f t="shared" si="0"/>
        <v>0</v>
      </c>
      <c r="K24" s="242"/>
      <c r="L24" s="242"/>
      <c r="M24" s="244">
        <f t="shared" si="1"/>
        <v>0</v>
      </c>
      <c r="N24" s="23"/>
    </row>
    <row r="25" spans="1:14" ht="19.5" hidden="1" customHeight="1" x14ac:dyDescent="0.25">
      <c r="A25" s="19">
        <v>11</v>
      </c>
      <c r="B25" s="20"/>
      <c r="C25" s="20"/>
      <c r="D25" s="20"/>
      <c r="E25" s="20"/>
      <c r="F25" s="242"/>
      <c r="G25" s="242"/>
      <c r="H25" s="242"/>
      <c r="I25" s="242"/>
      <c r="J25" s="70">
        <f t="shared" si="0"/>
        <v>0</v>
      </c>
      <c r="K25" s="242"/>
      <c r="L25" s="242"/>
      <c r="M25" s="244">
        <f t="shared" si="1"/>
        <v>0</v>
      </c>
      <c r="N25" s="23"/>
    </row>
    <row r="26" spans="1:14" ht="18" hidden="1" customHeight="1" x14ac:dyDescent="0.25">
      <c r="A26" s="19">
        <v>12</v>
      </c>
      <c r="B26" s="20"/>
      <c r="C26" s="20"/>
      <c r="D26" s="20"/>
      <c r="E26" s="20"/>
      <c r="F26" s="242"/>
      <c r="G26" s="242"/>
      <c r="H26" s="242"/>
      <c r="I26" s="242"/>
      <c r="J26" s="70">
        <f t="shared" si="0"/>
        <v>0</v>
      </c>
      <c r="K26" s="242"/>
      <c r="L26" s="242"/>
      <c r="M26" s="244">
        <f t="shared" si="1"/>
        <v>0</v>
      </c>
      <c r="N26" s="21"/>
    </row>
    <row r="27" spans="1:14" ht="18" hidden="1" customHeight="1" x14ac:dyDescent="0.25">
      <c r="A27" s="19">
        <v>13</v>
      </c>
      <c r="B27" s="20"/>
      <c r="C27" s="20"/>
      <c r="D27" s="20"/>
      <c r="E27" s="20"/>
      <c r="F27" s="242"/>
      <c r="G27" s="242"/>
      <c r="H27" s="242"/>
      <c r="I27" s="242"/>
      <c r="J27" s="70">
        <f t="shared" si="0"/>
        <v>0</v>
      </c>
      <c r="K27" s="242"/>
      <c r="L27" s="242"/>
      <c r="M27" s="244">
        <f t="shared" si="1"/>
        <v>0</v>
      </c>
      <c r="N27" s="21"/>
    </row>
    <row r="28" spans="1:14" hidden="1" x14ac:dyDescent="0.25">
      <c r="A28" s="19">
        <v>14</v>
      </c>
      <c r="B28" s="20"/>
      <c r="C28" s="20"/>
      <c r="D28" s="20"/>
      <c r="E28" s="20"/>
      <c r="F28" s="242"/>
      <c r="G28" s="242"/>
      <c r="H28" s="242"/>
      <c r="I28" s="242"/>
      <c r="J28" s="70">
        <f t="shared" si="0"/>
        <v>0</v>
      </c>
      <c r="K28" s="242"/>
      <c r="L28" s="242"/>
      <c r="M28" s="244">
        <f t="shared" si="1"/>
        <v>0</v>
      </c>
      <c r="N28" s="23"/>
    </row>
    <row r="29" spans="1:14" ht="19.5" hidden="1" customHeight="1" x14ac:dyDescent="0.25">
      <c r="A29" s="19">
        <v>15</v>
      </c>
      <c r="B29" s="20"/>
      <c r="C29" s="20"/>
      <c r="D29" s="20"/>
      <c r="E29" s="20"/>
      <c r="F29" s="242"/>
      <c r="G29" s="242"/>
      <c r="H29" s="242"/>
      <c r="I29" s="242"/>
      <c r="J29" s="70">
        <f t="shared" si="0"/>
        <v>0</v>
      </c>
      <c r="K29" s="242"/>
      <c r="L29" s="242"/>
      <c r="M29" s="244">
        <f t="shared" si="1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0"/>
        <v>0</v>
      </c>
      <c r="K30" s="242"/>
      <c r="L30" s="242"/>
      <c r="M30" s="244">
        <f t="shared" si="1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0"/>
        <v>0</v>
      </c>
      <c r="K31" s="242"/>
      <c r="L31" s="242"/>
      <c r="M31" s="244">
        <f t="shared" si="1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0"/>
        <v>0</v>
      </c>
      <c r="K32" s="242"/>
      <c r="L32" s="242"/>
      <c r="M32" s="244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0"/>
        <v>0</v>
      </c>
      <c r="K33" s="242"/>
      <c r="L33" s="242"/>
      <c r="M33" s="244">
        <f t="shared" si="1"/>
        <v>0</v>
      </c>
      <c r="N33" s="23"/>
    </row>
    <row r="34" spans="1:14" x14ac:dyDescent="0.25">
      <c r="A34" s="19">
        <v>5</v>
      </c>
      <c r="B34" s="20"/>
      <c r="C34" s="20"/>
      <c r="D34" s="20" t="s">
        <v>584</v>
      </c>
      <c r="E34" s="20"/>
      <c r="F34" s="242">
        <v>5</v>
      </c>
      <c r="G34" s="242"/>
      <c r="H34" s="242">
        <v>1</v>
      </c>
      <c r="I34" s="242"/>
      <c r="J34" s="70">
        <f>ROUND(IF(F34&gt;0,F34*H34,"0")+IF(G34&gt;0,(G34/1.5)*I34,"0"),1)</f>
        <v>5</v>
      </c>
      <c r="K34" s="242"/>
      <c r="L34" s="242"/>
      <c r="M34" s="244">
        <f>ROUND(J34+K34+L34,1)</f>
        <v>5</v>
      </c>
      <c r="N34" s="23"/>
    </row>
    <row r="35" spans="1:14" x14ac:dyDescent="0.25">
      <c r="A35" s="19">
        <v>6</v>
      </c>
      <c r="B35" s="20"/>
      <c r="C35" s="20"/>
      <c r="D35" s="20" t="s">
        <v>577</v>
      </c>
      <c r="E35" s="20"/>
      <c r="F35" s="242">
        <v>10</v>
      </c>
      <c r="G35" s="242"/>
      <c r="H35" s="242">
        <v>1</v>
      </c>
      <c r="I35" s="242"/>
      <c r="J35" s="70">
        <f t="shared" si="0"/>
        <v>10</v>
      </c>
      <c r="K35" s="242"/>
      <c r="L35" s="242"/>
      <c r="M35" s="244">
        <f t="shared" si="1"/>
        <v>10</v>
      </c>
      <c r="N35" s="23"/>
    </row>
    <row r="36" spans="1:14" ht="21" customHeight="1" x14ac:dyDescent="0.25">
      <c r="A36" s="283" t="s">
        <v>163</v>
      </c>
      <c r="B36" s="284"/>
      <c r="C36" s="284"/>
      <c r="D36" s="285"/>
      <c r="E36" s="20"/>
      <c r="F36" s="244">
        <f>SUM(F15:F35)</f>
        <v>45</v>
      </c>
      <c r="G36" s="244">
        <f>SUM(G15:G35)</f>
        <v>150</v>
      </c>
      <c r="H36" s="245"/>
      <c r="I36" s="245"/>
      <c r="J36" s="244">
        <f>SUM(J15:J35)</f>
        <v>145</v>
      </c>
      <c r="K36" s="244">
        <f>SUM(K15:K35)</f>
        <v>26</v>
      </c>
      <c r="L36" s="244">
        <f>SUM(L15:L35)</f>
        <v>0</v>
      </c>
      <c r="M36" s="244">
        <f>SUM(M15:M35)</f>
        <v>171</v>
      </c>
      <c r="N36" s="21"/>
    </row>
    <row r="37" spans="1:14" s="24" customFormat="1" ht="21.75" hidden="1" customHeight="1" x14ac:dyDescent="0.25">
      <c r="B37" s="25"/>
    </row>
    <row r="38" spans="1:14" s="24" customFormat="1" ht="15" hidden="1" x14ac:dyDescent="0.25"/>
    <row r="39" spans="1:14" s="24" customFormat="1" ht="16.5" hidden="1" customHeight="1" x14ac:dyDescent="0.25">
      <c r="B39" s="25"/>
    </row>
    <row r="40" spans="1:14" x14ac:dyDescent="0.25">
      <c r="M40" s="27" t="s">
        <v>167</v>
      </c>
    </row>
    <row r="41" spans="1:14" x14ac:dyDescent="0.25">
      <c r="C41" s="28" t="s">
        <v>15</v>
      </c>
      <c r="H41" s="28" t="s">
        <v>168</v>
      </c>
      <c r="I41" s="28"/>
      <c r="M41" s="28" t="s">
        <v>169</v>
      </c>
    </row>
    <row r="42" spans="1:14" ht="24" customHeight="1" x14ac:dyDescent="0.25"/>
    <row r="43" spans="1:14" ht="18.75" customHeight="1" x14ac:dyDescent="0.25"/>
    <row r="44" spans="1:14" ht="24" customHeight="1" x14ac:dyDescent="0.25"/>
    <row r="45" spans="1:14" ht="20.25" customHeight="1" x14ac:dyDescent="0.25"/>
    <row r="46" spans="1:14" x14ac:dyDescent="0.25">
      <c r="B46" s="282" t="s">
        <v>448</v>
      </c>
      <c r="C46" s="282"/>
      <c r="D46" s="282"/>
      <c r="F46" s="281" t="s">
        <v>451</v>
      </c>
      <c r="G46" s="281"/>
      <c r="H46" s="281"/>
      <c r="I46" s="281"/>
      <c r="J46" s="281"/>
      <c r="L46" s="282" t="s">
        <v>488</v>
      </c>
      <c r="M46" s="282"/>
      <c r="N46" s="282"/>
    </row>
  </sheetData>
  <customSheetViews>
    <customSheetView guid="{12C9832D-49BD-45CC-A5E0-F64F753F5189}" showPageBreaks="1" hiddenRows="1" topLeftCell="A7">
      <selection activeCell="O43" sqref="O43"/>
      <pageMargins left="0.24" right="0.16" top="0.34" bottom="0.21" header="0.3" footer="0.2"/>
      <pageSetup paperSize="9" orientation="landscape" verticalDpi="0" r:id="rId1"/>
    </customSheetView>
  </customSheetViews>
  <mergeCells count="21">
    <mergeCell ref="B46:D46"/>
    <mergeCell ref="F46:J46"/>
    <mergeCell ref="L46:N46"/>
    <mergeCell ref="A36:D36"/>
    <mergeCell ref="B10:B13"/>
    <mergeCell ref="N10:N13"/>
    <mergeCell ref="K11:K13"/>
    <mergeCell ref="M11:M13"/>
    <mergeCell ref="F11:J11"/>
    <mergeCell ref="L11:L13"/>
    <mergeCell ref="J2:N2"/>
    <mergeCell ref="J3:N3"/>
    <mergeCell ref="A5:N5"/>
    <mergeCell ref="A6:N6"/>
    <mergeCell ref="A10:A13"/>
    <mergeCell ref="C10:C13"/>
    <mergeCell ref="E10:E13"/>
    <mergeCell ref="H12:I12"/>
    <mergeCell ref="D10:D13"/>
    <mergeCell ref="J12:J13"/>
    <mergeCell ref="F12:G12"/>
  </mergeCells>
  <phoneticPr fontId="5" type="noConversion"/>
  <pageMargins left="0.24" right="0.16" top="0.34" bottom="0.21" header="0.3" footer="0.2"/>
  <pageSetup paperSize="9" orientation="landscape" r:id="rId2"/>
  <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R45"/>
  <sheetViews>
    <sheetView topLeftCell="A13" zoomScale="115" zoomScaleNormal="115" workbookViewId="0">
      <selection activeCell="O19" sqref="O19"/>
    </sheetView>
  </sheetViews>
  <sheetFormatPr defaultRowHeight="15.75" x14ac:dyDescent="0.25"/>
  <cols>
    <col min="1" max="1" width="3.375" style="26" customWidth="1"/>
    <col min="2" max="2" width="15" style="26" customWidth="1"/>
    <col min="3" max="3" width="4.375" style="26" customWidth="1"/>
    <col min="4" max="4" width="18.5" style="26" customWidth="1"/>
    <col min="5" max="5" width="12.875" style="26" customWidth="1"/>
    <col min="6" max="6" width="5.75" style="26" customWidth="1"/>
    <col min="7" max="7" width="5.375" style="26" bestFit="1" customWidth="1"/>
    <col min="8" max="8" width="4.5" style="26" customWidth="1"/>
    <col min="9" max="9" width="5.125" style="26" customWidth="1"/>
    <col min="10" max="10" width="6.875" style="26" customWidth="1"/>
    <col min="11" max="11" width="5.625" style="26" customWidth="1"/>
    <col min="12" max="12" width="6.625" style="26" customWidth="1"/>
    <col min="13" max="13" width="5.875" style="26" customWidth="1"/>
    <col min="14" max="14" width="23.125" style="26" customWidth="1"/>
    <col min="15" max="16384" width="9" style="26"/>
  </cols>
  <sheetData>
    <row r="1" spans="1:18" ht="18" customHeight="1" x14ac:dyDescent="0.35">
      <c r="N1" s="31" t="s">
        <v>141</v>
      </c>
    </row>
    <row r="2" spans="1:18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8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8" ht="4.5" customHeight="1" x14ac:dyDescent="0.25"/>
    <row r="5" spans="1:18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8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8" ht="18.75" customHeight="1" x14ac:dyDescent="0.25">
      <c r="B7" s="33" t="s">
        <v>339</v>
      </c>
      <c r="D7" s="32" t="s">
        <v>371</v>
      </c>
      <c r="E7" s="246" t="s">
        <v>363</v>
      </c>
      <c r="H7" s="33" t="s">
        <v>170</v>
      </c>
      <c r="I7" s="33" t="s">
        <v>244</v>
      </c>
      <c r="L7" s="33" t="s">
        <v>491</v>
      </c>
      <c r="M7" s="26" t="s">
        <v>242</v>
      </c>
    </row>
    <row r="8" spans="1:18" x14ac:dyDescent="0.25">
      <c r="M8" s="34" t="s">
        <v>145</v>
      </c>
    </row>
    <row r="9" spans="1:18" ht="4.5" customHeight="1" x14ac:dyDescent="0.25"/>
    <row r="10" spans="1:18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8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8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8" ht="38.2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8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8" ht="18" customHeight="1" x14ac:dyDescent="0.25">
      <c r="A15" s="19">
        <v>1</v>
      </c>
      <c r="B15" s="213" t="s">
        <v>395</v>
      </c>
      <c r="C15" s="19">
        <v>15</v>
      </c>
      <c r="D15" s="20" t="s">
        <v>440</v>
      </c>
      <c r="E15" s="20" t="s">
        <v>392</v>
      </c>
      <c r="F15" s="242"/>
      <c r="G15" s="242">
        <v>30</v>
      </c>
      <c r="H15" s="242"/>
      <c r="I15" s="242">
        <v>1</v>
      </c>
      <c r="J15" s="70">
        <f t="shared" ref="J15:J24" si="0">ROUND(IF(F15&gt;0,F15*H15,"0")+IF(G15&gt;0,(G15/1.5)*I15,"0"),1)</f>
        <v>20</v>
      </c>
      <c r="K15" s="242"/>
      <c r="L15" s="242"/>
      <c r="M15" s="244">
        <f>ROUND(J15+K15+L15,1)</f>
        <v>20</v>
      </c>
      <c r="N15" s="21"/>
      <c r="O15" s="188"/>
      <c r="P15" s="188"/>
      <c r="Q15" s="188"/>
      <c r="R15" s="188"/>
    </row>
    <row r="16" spans="1:18" ht="18" customHeight="1" x14ac:dyDescent="0.25">
      <c r="A16" s="19">
        <v>2</v>
      </c>
      <c r="B16" s="213" t="s">
        <v>395</v>
      </c>
      <c r="C16" s="209">
        <v>15</v>
      </c>
      <c r="D16" s="20" t="s">
        <v>425</v>
      </c>
      <c r="E16" s="20" t="s">
        <v>392</v>
      </c>
      <c r="F16" s="242"/>
      <c r="G16" s="242">
        <v>90</v>
      </c>
      <c r="H16" s="242"/>
      <c r="I16" s="242">
        <v>1</v>
      </c>
      <c r="J16" s="70">
        <f t="shared" si="0"/>
        <v>60</v>
      </c>
      <c r="K16" s="242"/>
      <c r="L16" s="242"/>
      <c r="M16" s="244">
        <f t="shared" ref="M16:M36" si="1">ROUND(J16+K16+L16,1)</f>
        <v>60</v>
      </c>
      <c r="N16" s="21"/>
      <c r="O16" s="229"/>
      <c r="P16" s="188"/>
      <c r="Q16" s="188"/>
      <c r="R16" s="188"/>
    </row>
    <row r="17" spans="1:18" ht="18" customHeight="1" x14ac:dyDescent="0.25">
      <c r="A17" s="19">
        <v>3</v>
      </c>
      <c r="B17" s="213" t="s">
        <v>395</v>
      </c>
      <c r="C17" s="209">
        <v>15</v>
      </c>
      <c r="D17" s="20" t="s">
        <v>248</v>
      </c>
      <c r="E17" s="20" t="s">
        <v>250</v>
      </c>
      <c r="F17" s="242">
        <v>70</v>
      </c>
      <c r="G17" s="242"/>
      <c r="H17" s="242">
        <v>1</v>
      </c>
      <c r="I17" s="242"/>
      <c r="J17" s="70">
        <f>ROUND(IF(F17&gt;0,F17*H17,"0")+IF(G17&gt;0,(G17/1.5)*I17,"0"),1)</f>
        <v>70</v>
      </c>
      <c r="K17" s="242"/>
      <c r="L17" s="242">
        <v>5</v>
      </c>
      <c r="M17" s="244">
        <f>ROUND(J17+K17+L17,1)</f>
        <v>75</v>
      </c>
      <c r="N17" s="241" t="s">
        <v>342</v>
      </c>
      <c r="O17" s="229"/>
      <c r="P17" s="188"/>
      <c r="Q17" s="188"/>
      <c r="R17" s="188"/>
    </row>
    <row r="18" spans="1:18" ht="18" customHeight="1" x14ac:dyDescent="0.25">
      <c r="A18" s="19">
        <v>4</v>
      </c>
      <c r="B18" s="213" t="s">
        <v>395</v>
      </c>
      <c r="C18" s="209">
        <v>15</v>
      </c>
      <c r="D18" s="20" t="s">
        <v>249</v>
      </c>
      <c r="E18" s="20" t="s">
        <v>250</v>
      </c>
      <c r="F18" s="242">
        <v>30</v>
      </c>
      <c r="G18" s="242"/>
      <c r="H18" s="242">
        <v>1</v>
      </c>
      <c r="I18" s="242"/>
      <c r="J18" s="70">
        <f t="shared" si="0"/>
        <v>30</v>
      </c>
      <c r="K18" s="242"/>
      <c r="L18" s="242"/>
      <c r="M18" s="244">
        <f t="shared" si="1"/>
        <v>30</v>
      </c>
      <c r="N18" s="241"/>
      <c r="O18" s="229"/>
      <c r="P18" s="188"/>
      <c r="Q18" s="188"/>
      <c r="R18" s="188"/>
    </row>
    <row r="19" spans="1:18" x14ac:dyDescent="0.25">
      <c r="A19" s="19">
        <v>5</v>
      </c>
      <c r="B19" s="20" t="s">
        <v>403</v>
      </c>
      <c r="C19" s="209">
        <v>10</v>
      </c>
      <c r="D19" s="20" t="s">
        <v>440</v>
      </c>
      <c r="E19" s="20" t="s">
        <v>433</v>
      </c>
      <c r="F19" s="242"/>
      <c r="G19" s="242">
        <v>90</v>
      </c>
      <c r="H19" s="242"/>
      <c r="I19" s="242">
        <v>1</v>
      </c>
      <c r="J19" s="70">
        <f t="shared" si="0"/>
        <v>60</v>
      </c>
      <c r="K19" s="242"/>
      <c r="L19" s="242"/>
      <c r="M19" s="244">
        <f t="shared" si="1"/>
        <v>60</v>
      </c>
      <c r="N19" s="251"/>
      <c r="O19" s="229"/>
      <c r="P19" s="188"/>
      <c r="Q19" s="188"/>
      <c r="R19" s="188"/>
    </row>
    <row r="20" spans="1:18" x14ac:dyDescent="0.25">
      <c r="A20" s="19">
        <v>6</v>
      </c>
      <c r="B20" s="20" t="s">
        <v>403</v>
      </c>
      <c r="C20" s="209">
        <v>10</v>
      </c>
      <c r="D20" s="20" t="s">
        <v>440</v>
      </c>
      <c r="E20" s="20" t="s">
        <v>476</v>
      </c>
      <c r="F20" s="242"/>
      <c r="G20" s="242">
        <v>90</v>
      </c>
      <c r="H20" s="242"/>
      <c r="I20" s="242">
        <v>1</v>
      </c>
      <c r="J20" s="70">
        <f>ROUND(IF(F20&gt;0,F20*H20,"0")+IF(G20&gt;0,(G20/1.5)*I20,"0"),1)</f>
        <v>60</v>
      </c>
      <c r="K20" s="242"/>
      <c r="L20" s="242"/>
      <c r="M20" s="244">
        <f>ROUND(J20+K20+L20,1)</f>
        <v>60</v>
      </c>
      <c r="N20" s="251"/>
      <c r="O20" s="229"/>
      <c r="P20" s="188"/>
      <c r="Q20" s="188"/>
      <c r="R20" s="188"/>
    </row>
    <row r="21" spans="1:18" x14ac:dyDescent="0.25">
      <c r="A21" s="19">
        <v>7</v>
      </c>
      <c r="B21" s="20" t="s">
        <v>403</v>
      </c>
      <c r="C21" s="209">
        <v>10</v>
      </c>
      <c r="D21" s="20" t="s">
        <v>440</v>
      </c>
      <c r="E21" s="20" t="s">
        <v>476</v>
      </c>
      <c r="F21" s="242"/>
      <c r="G21" s="242">
        <v>30</v>
      </c>
      <c r="H21" s="242"/>
      <c r="I21" s="242">
        <v>1</v>
      </c>
      <c r="J21" s="70">
        <f t="shared" si="0"/>
        <v>20</v>
      </c>
      <c r="K21" s="242"/>
      <c r="L21" s="242"/>
      <c r="M21" s="244">
        <f t="shared" si="1"/>
        <v>20</v>
      </c>
      <c r="N21" s="251"/>
      <c r="O21" s="229"/>
      <c r="P21" s="188"/>
      <c r="Q21" s="188"/>
      <c r="R21" s="188"/>
    </row>
    <row r="22" spans="1:18" ht="19.5" customHeight="1" x14ac:dyDescent="0.25">
      <c r="A22" s="19">
        <v>8</v>
      </c>
      <c r="B22" s="20"/>
      <c r="C22" s="209"/>
      <c r="D22" s="20" t="s">
        <v>328</v>
      </c>
      <c r="E22" s="20"/>
      <c r="F22" s="242"/>
      <c r="G22" s="242"/>
      <c r="H22" s="242"/>
      <c r="I22" s="242"/>
      <c r="J22" s="70">
        <f t="shared" si="0"/>
        <v>0</v>
      </c>
      <c r="K22" s="242">
        <f>20%*130</f>
        <v>26</v>
      </c>
      <c r="L22" s="242"/>
      <c r="M22" s="244">
        <f t="shared" si="1"/>
        <v>26</v>
      </c>
      <c r="N22" s="252"/>
      <c r="O22" s="229"/>
      <c r="P22" s="188"/>
      <c r="Q22" s="188"/>
      <c r="R22" s="188"/>
    </row>
    <row r="23" spans="1:18" ht="18" customHeight="1" x14ac:dyDescent="0.25">
      <c r="A23" s="19">
        <v>9</v>
      </c>
      <c r="B23" s="20"/>
      <c r="C23" s="209"/>
      <c r="D23" s="20" t="s">
        <v>410</v>
      </c>
      <c r="E23" s="185" t="s">
        <v>260</v>
      </c>
      <c r="F23" s="242">
        <v>2</v>
      </c>
      <c r="G23" s="183"/>
      <c r="H23" s="242">
        <v>1</v>
      </c>
      <c r="I23" s="242"/>
      <c r="J23" s="70">
        <f t="shared" si="0"/>
        <v>2</v>
      </c>
      <c r="K23" s="242"/>
      <c r="L23" s="183"/>
      <c r="M23" s="244">
        <f t="shared" si="1"/>
        <v>2</v>
      </c>
      <c r="N23" s="240" t="s">
        <v>571</v>
      </c>
      <c r="O23" s="234"/>
      <c r="P23" s="235"/>
      <c r="Q23" s="235"/>
      <c r="R23" s="188"/>
    </row>
    <row r="24" spans="1:18" x14ac:dyDescent="0.25">
      <c r="A24" s="19">
        <v>10</v>
      </c>
      <c r="B24" s="20"/>
      <c r="C24" s="209"/>
      <c r="D24" s="20" t="s">
        <v>410</v>
      </c>
      <c r="E24" s="185" t="s">
        <v>264</v>
      </c>
      <c r="F24" s="242">
        <v>2</v>
      </c>
      <c r="G24" s="183"/>
      <c r="H24" s="242">
        <v>1</v>
      </c>
      <c r="I24" s="32"/>
      <c r="J24" s="70">
        <f t="shared" si="0"/>
        <v>2</v>
      </c>
      <c r="K24" s="242"/>
      <c r="L24" s="183"/>
      <c r="M24" s="244">
        <f t="shared" si="1"/>
        <v>2</v>
      </c>
      <c r="N24" s="240" t="s">
        <v>571</v>
      </c>
      <c r="O24" s="234"/>
      <c r="P24" s="235"/>
      <c r="Q24" s="235"/>
      <c r="R24" s="188"/>
    </row>
    <row r="25" spans="1:18" ht="19.5" hidden="1" customHeight="1" x14ac:dyDescent="0.25">
      <c r="A25" s="19">
        <v>9</v>
      </c>
      <c r="B25" s="20"/>
      <c r="C25" s="209"/>
      <c r="D25" s="20"/>
      <c r="E25" s="20"/>
      <c r="F25" s="242"/>
      <c r="G25" s="242"/>
      <c r="H25" s="242"/>
      <c r="I25" s="242"/>
      <c r="J25" s="70">
        <f t="shared" ref="J25:J36" si="2">ROUND(IF(F25&gt;0,F25*H25,"0")+IF(G25&gt;0,(G25/1.5)*I25,"0"),1)</f>
        <v>0</v>
      </c>
      <c r="K25" s="242"/>
      <c r="L25" s="242"/>
      <c r="M25" s="244">
        <f t="shared" si="1"/>
        <v>0</v>
      </c>
      <c r="N25" s="23"/>
      <c r="O25" s="188"/>
      <c r="P25" s="188"/>
      <c r="Q25" s="188"/>
      <c r="R25" s="188"/>
    </row>
    <row r="26" spans="1:18" hidden="1" x14ac:dyDescent="0.25">
      <c r="A26" s="19">
        <v>10</v>
      </c>
      <c r="B26" s="20"/>
      <c r="C26" s="209"/>
      <c r="D26" s="20"/>
      <c r="E26" s="20"/>
      <c r="F26" s="242"/>
      <c r="G26" s="242"/>
      <c r="H26" s="242"/>
      <c r="I26" s="242"/>
      <c r="J26" s="70">
        <f t="shared" si="2"/>
        <v>0</v>
      </c>
      <c r="K26" s="242"/>
      <c r="L26" s="242"/>
      <c r="M26" s="244">
        <f t="shared" si="1"/>
        <v>0</v>
      </c>
      <c r="N26" s="237"/>
      <c r="O26" s="188"/>
      <c r="P26" s="188"/>
      <c r="Q26" s="188"/>
      <c r="R26" s="188"/>
    </row>
    <row r="27" spans="1:18" ht="19.5" hidden="1" customHeight="1" x14ac:dyDescent="0.25">
      <c r="A27" s="19">
        <v>11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2"/>
        <v>0</v>
      </c>
      <c r="K27" s="242"/>
      <c r="L27" s="242"/>
      <c r="M27" s="244">
        <f t="shared" si="1"/>
        <v>0</v>
      </c>
      <c r="N27" s="23"/>
      <c r="O27" s="188"/>
      <c r="P27" s="188"/>
      <c r="Q27" s="188"/>
      <c r="R27" s="188"/>
    </row>
    <row r="28" spans="1:18" ht="18" hidden="1" customHeight="1" x14ac:dyDescent="0.25">
      <c r="A28" s="19">
        <v>12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2"/>
        <v>0</v>
      </c>
      <c r="K28" s="242"/>
      <c r="L28" s="242"/>
      <c r="M28" s="244">
        <f t="shared" si="1"/>
        <v>0</v>
      </c>
      <c r="N28" s="21"/>
      <c r="O28" s="188"/>
      <c r="P28" s="188"/>
      <c r="Q28" s="188"/>
      <c r="R28" s="188"/>
    </row>
    <row r="29" spans="1:18" ht="18" hidden="1" customHeight="1" x14ac:dyDescent="0.25">
      <c r="A29" s="19">
        <v>13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2"/>
        <v>0</v>
      </c>
      <c r="K29" s="242"/>
      <c r="L29" s="242"/>
      <c r="M29" s="244">
        <f t="shared" si="1"/>
        <v>0</v>
      </c>
      <c r="N29" s="21"/>
      <c r="O29" s="188"/>
      <c r="P29" s="188"/>
      <c r="Q29" s="188"/>
      <c r="R29" s="188"/>
    </row>
    <row r="30" spans="1:18" hidden="1" x14ac:dyDescent="0.25">
      <c r="A30" s="19">
        <v>14</v>
      </c>
      <c r="B30" s="20"/>
      <c r="C30" s="209"/>
      <c r="D30" s="20"/>
      <c r="E30" s="20"/>
      <c r="F30" s="242"/>
      <c r="G30" s="242"/>
      <c r="H30" s="242"/>
      <c r="I30" s="242"/>
      <c r="J30" s="70">
        <f t="shared" si="2"/>
        <v>0</v>
      </c>
      <c r="K30" s="242"/>
      <c r="L30" s="242"/>
      <c r="M30" s="244">
        <f t="shared" si="1"/>
        <v>0</v>
      </c>
      <c r="N30" s="23"/>
      <c r="O30" s="188"/>
      <c r="P30" s="188"/>
      <c r="Q30" s="188"/>
      <c r="R30" s="188"/>
    </row>
    <row r="31" spans="1:18" ht="19.5" hidden="1" customHeight="1" x14ac:dyDescent="0.25">
      <c r="A31" s="19">
        <v>15</v>
      </c>
      <c r="B31" s="20"/>
      <c r="C31" s="209"/>
      <c r="D31" s="20"/>
      <c r="E31" s="20"/>
      <c r="F31" s="242"/>
      <c r="G31" s="242"/>
      <c r="H31" s="242"/>
      <c r="I31" s="242"/>
      <c r="J31" s="70">
        <f t="shared" si="2"/>
        <v>0</v>
      </c>
      <c r="K31" s="242"/>
      <c r="L31" s="242"/>
      <c r="M31" s="244">
        <f t="shared" si="1"/>
        <v>0</v>
      </c>
      <c r="N31" s="23"/>
      <c r="O31" s="188"/>
      <c r="P31" s="188"/>
      <c r="Q31" s="188"/>
      <c r="R31" s="188"/>
    </row>
    <row r="32" spans="1:18" ht="19.5" hidden="1" customHeight="1" x14ac:dyDescent="0.25">
      <c r="A32" s="19">
        <v>16</v>
      </c>
      <c r="B32" s="20"/>
      <c r="C32" s="20"/>
      <c r="D32" s="20"/>
      <c r="E32" s="20"/>
      <c r="F32" s="242"/>
      <c r="G32" s="242"/>
      <c r="H32" s="242"/>
      <c r="I32" s="242"/>
      <c r="J32" s="70">
        <f t="shared" si="2"/>
        <v>0</v>
      </c>
      <c r="K32" s="242"/>
      <c r="L32" s="242"/>
      <c r="M32" s="244">
        <f t="shared" si="1"/>
        <v>0</v>
      </c>
      <c r="N32" s="23"/>
      <c r="O32" s="188"/>
      <c r="P32" s="188"/>
      <c r="Q32" s="188"/>
      <c r="R32" s="188"/>
    </row>
    <row r="33" spans="1:18" ht="18" hidden="1" customHeight="1" x14ac:dyDescent="0.25">
      <c r="A33" s="19">
        <v>17</v>
      </c>
      <c r="B33" s="20"/>
      <c r="C33" s="20"/>
      <c r="D33" s="20"/>
      <c r="E33" s="20"/>
      <c r="F33" s="242"/>
      <c r="G33" s="242"/>
      <c r="H33" s="242"/>
      <c r="I33" s="242"/>
      <c r="J33" s="70">
        <f t="shared" si="2"/>
        <v>0</v>
      </c>
      <c r="K33" s="242"/>
      <c r="L33" s="242"/>
      <c r="M33" s="244">
        <f t="shared" si="1"/>
        <v>0</v>
      </c>
      <c r="N33" s="21"/>
      <c r="O33" s="188"/>
      <c r="P33" s="188"/>
      <c r="Q33" s="188"/>
      <c r="R33" s="188"/>
    </row>
    <row r="34" spans="1:18" ht="18" hidden="1" customHeight="1" x14ac:dyDescent="0.25">
      <c r="A34" s="19">
        <v>18</v>
      </c>
      <c r="B34" s="20"/>
      <c r="C34" s="20"/>
      <c r="D34" s="20"/>
      <c r="E34" s="20"/>
      <c r="F34" s="242"/>
      <c r="G34" s="242"/>
      <c r="H34" s="242"/>
      <c r="I34" s="242"/>
      <c r="J34" s="70">
        <f t="shared" si="2"/>
        <v>0</v>
      </c>
      <c r="K34" s="242"/>
      <c r="L34" s="242"/>
      <c r="M34" s="244">
        <f t="shared" si="1"/>
        <v>0</v>
      </c>
      <c r="N34" s="21"/>
      <c r="O34" s="188"/>
      <c r="P34" s="188"/>
      <c r="Q34" s="188"/>
      <c r="R34" s="188"/>
    </row>
    <row r="35" spans="1:18" hidden="1" x14ac:dyDescent="0.25">
      <c r="A35" s="19">
        <v>19</v>
      </c>
      <c r="B35" s="20"/>
      <c r="C35" s="20"/>
      <c r="D35" s="20"/>
      <c r="E35" s="20"/>
      <c r="F35" s="242"/>
      <c r="G35" s="242"/>
      <c r="H35" s="242"/>
      <c r="I35" s="242"/>
      <c r="J35" s="70">
        <f t="shared" si="2"/>
        <v>0</v>
      </c>
      <c r="K35" s="242"/>
      <c r="L35" s="242"/>
      <c r="M35" s="244">
        <f t="shared" si="1"/>
        <v>0</v>
      </c>
      <c r="N35" s="23"/>
      <c r="O35" s="188"/>
      <c r="P35" s="188"/>
      <c r="Q35" s="188"/>
      <c r="R35" s="188"/>
    </row>
    <row r="36" spans="1:18" hidden="1" x14ac:dyDescent="0.25">
      <c r="A36" s="19">
        <v>20</v>
      </c>
      <c r="B36" s="20"/>
      <c r="C36" s="20"/>
      <c r="D36" s="20"/>
      <c r="E36" s="20"/>
      <c r="F36" s="242"/>
      <c r="G36" s="242"/>
      <c r="H36" s="242"/>
      <c r="I36" s="242"/>
      <c r="J36" s="70">
        <f t="shared" si="2"/>
        <v>0</v>
      </c>
      <c r="K36" s="242"/>
      <c r="L36" s="242"/>
      <c r="M36" s="244">
        <f t="shared" si="1"/>
        <v>0</v>
      </c>
      <c r="N36" s="23"/>
      <c r="O36" s="188"/>
      <c r="P36" s="188"/>
      <c r="Q36" s="188"/>
      <c r="R36" s="188"/>
    </row>
    <row r="37" spans="1:18" ht="18.75" customHeight="1" x14ac:dyDescent="0.25">
      <c r="A37" s="283" t="s">
        <v>163</v>
      </c>
      <c r="B37" s="284"/>
      <c r="C37" s="284"/>
      <c r="D37" s="285"/>
      <c r="E37" s="20"/>
      <c r="F37" s="244">
        <f>SUM(F15:F36)</f>
        <v>104</v>
      </c>
      <c r="G37" s="244">
        <f>SUM(G15:G36)</f>
        <v>330</v>
      </c>
      <c r="H37" s="245"/>
      <c r="I37" s="245"/>
      <c r="J37" s="244">
        <f>SUM(J15:J36)</f>
        <v>324</v>
      </c>
      <c r="K37" s="244">
        <f>SUM(K15:K36)</f>
        <v>26</v>
      </c>
      <c r="L37" s="244">
        <f>SUM(L15:L36)</f>
        <v>5</v>
      </c>
      <c r="M37" s="244">
        <f>SUM(M15:M36)</f>
        <v>355</v>
      </c>
      <c r="N37" s="21"/>
      <c r="O37" s="188"/>
      <c r="P37" s="188"/>
      <c r="Q37" s="188"/>
      <c r="R37" s="188"/>
    </row>
    <row r="38" spans="1:18" x14ac:dyDescent="0.25">
      <c r="M38" s="27" t="s">
        <v>167</v>
      </c>
    </row>
    <row r="39" spans="1:18" ht="14.25" customHeight="1" x14ac:dyDescent="0.25">
      <c r="C39" s="28" t="s">
        <v>15</v>
      </c>
      <c r="H39" s="28" t="s">
        <v>168</v>
      </c>
      <c r="I39" s="28"/>
      <c r="M39" s="28" t="s">
        <v>169</v>
      </c>
    </row>
    <row r="40" spans="1:18" ht="13.5" customHeight="1" x14ac:dyDescent="0.25"/>
    <row r="41" spans="1:18" ht="10.5" customHeight="1" x14ac:dyDescent="0.25"/>
    <row r="42" spans="1:18" ht="13.5" customHeight="1" x14ac:dyDescent="0.25"/>
    <row r="43" spans="1:18" ht="14.25" customHeight="1" x14ac:dyDescent="0.25"/>
    <row r="44" spans="1:18" ht="13.5" customHeight="1" x14ac:dyDescent="0.25"/>
    <row r="45" spans="1:18" x14ac:dyDescent="0.25">
      <c r="B45" s="282" t="s">
        <v>448</v>
      </c>
      <c r="C45" s="282"/>
      <c r="D45" s="282"/>
      <c r="F45" s="281" t="s">
        <v>451</v>
      </c>
      <c r="G45" s="281"/>
      <c r="H45" s="281"/>
      <c r="I45" s="281"/>
      <c r="J45" s="281"/>
      <c r="L45" s="282" t="s">
        <v>488</v>
      </c>
      <c r="M45" s="282"/>
      <c r="N45" s="282"/>
    </row>
  </sheetData>
  <customSheetViews>
    <customSheetView guid="{12C9832D-49BD-45CC-A5E0-F64F753F5189}" scale="115" showPageBreaks="1" hiddenRows="1" topLeftCell="A15">
      <selection activeCell="B43" sqref="B43:N43"/>
      <pageMargins left="0.36" right="0" top="0" bottom="0" header="0" footer="0"/>
      <pageSetup orientation="landscape" r:id="rId1"/>
    </customSheetView>
  </customSheetViews>
  <mergeCells count="21">
    <mergeCell ref="J2:N2"/>
    <mergeCell ref="J3:N3"/>
    <mergeCell ref="A5:N5"/>
    <mergeCell ref="A6:N6"/>
    <mergeCell ref="A10:A13"/>
    <mergeCell ref="B10:B13"/>
    <mergeCell ref="K11:K13"/>
    <mergeCell ref="C10:C13"/>
    <mergeCell ref="L11:L13"/>
    <mergeCell ref="E10:E13"/>
    <mergeCell ref="B45:D45"/>
    <mergeCell ref="F45:J45"/>
    <mergeCell ref="L45:N45"/>
    <mergeCell ref="A37:D37"/>
    <mergeCell ref="F11:J11"/>
    <mergeCell ref="N10:N13"/>
    <mergeCell ref="M11:M13"/>
    <mergeCell ref="H12:I12"/>
    <mergeCell ref="F12:G12"/>
    <mergeCell ref="D10:D13"/>
    <mergeCell ref="J12:J13"/>
  </mergeCells>
  <phoneticPr fontId="5" type="noConversion"/>
  <pageMargins left="0.36" right="0" top="0" bottom="0" header="0" footer="0"/>
  <pageSetup orientation="landscape" r:id="rId2"/>
  <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43"/>
  <sheetViews>
    <sheetView topLeftCell="A7" zoomScaleNormal="100" workbookViewId="0">
      <selection activeCell="P12" sqref="P12:P13"/>
    </sheetView>
  </sheetViews>
  <sheetFormatPr defaultRowHeight="15.75" x14ac:dyDescent="0.25"/>
  <cols>
    <col min="1" max="1" width="4" style="26" customWidth="1"/>
    <col min="2" max="2" width="13.625" style="26" customWidth="1"/>
    <col min="3" max="3" width="5.5" style="26" customWidth="1"/>
    <col min="4" max="4" width="18.25" style="26" customWidth="1"/>
    <col min="5" max="5" width="11.5" style="26" bestFit="1" customWidth="1"/>
    <col min="6" max="7" width="5.375" style="26" bestFit="1" customWidth="1"/>
    <col min="8" max="8" width="4" style="26" customWidth="1"/>
    <col min="9" max="9" width="4.125" style="26" customWidth="1"/>
    <col min="10" max="10" width="7.5" style="26" customWidth="1"/>
    <col min="11" max="11" width="5.625" style="26" customWidth="1"/>
    <col min="12" max="12" width="7.625" style="26" customWidth="1"/>
    <col min="13" max="13" width="7.125" style="26" customWidth="1"/>
    <col min="14" max="14" width="24" style="26" customWidth="1"/>
    <col min="15" max="16384" width="9" style="26"/>
  </cols>
  <sheetData>
    <row r="1" spans="1:16" ht="19.5" x14ac:dyDescent="0.35">
      <c r="N1" s="31" t="s">
        <v>141</v>
      </c>
    </row>
    <row r="2" spans="1:16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6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6" ht="4.5" customHeight="1" x14ac:dyDescent="0.25"/>
    <row r="5" spans="1:16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6" ht="18.75" x14ac:dyDescent="0.3">
      <c r="A6" s="275" t="s">
        <v>144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6" ht="18.75" customHeight="1" x14ac:dyDescent="0.25">
      <c r="B7" s="33" t="s">
        <v>339</v>
      </c>
      <c r="D7" s="32" t="s">
        <v>346</v>
      </c>
      <c r="E7" s="217" t="s">
        <v>347</v>
      </c>
      <c r="H7" s="33" t="s">
        <v>495</v>
      </c>
      <c r="I7" s="33" t="s">
        <v>243</v>
      </c>
      <c r="L7" s="33" t="s">
        <v>501</v>
      </c>
      <c r="M7" s="26" t="s">
        <v>242</v>
      </c>
    </row>
    <row r="8" spans="1:16" x14ac:dyDescent="0.25">
      <c r="M8" s="34" t="s">
        <v>145</v>
      </c>
    </row>
    <row r="9" spans="1:16" ht="4.5" customHeight="1" x14ac:dyDescent="0.25"/>
    <row r="10" spans="1:16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6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6" ht="42.75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  <c r="P12" s="26">
        <v>171.6</v>
      </c>
    </row>
    <row r="13" spans="1:16" ht="19.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  <c r="P13" s="26">
        <v>261</v>
      </c>
    </row>
    <row r="14" spans="1:16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6" ht="18" customHeight="1" x14ac:dyDescent="0.25">
      <c r="A15" s="19">
        <v>1</v>
      </c>
      <c r="B15" s="213" t="s">
        <v>395</v>
      </c>
      <c r="C15" s="19">
        <v>15</v>
      </c>
      <c r="D15" s="20" t="s">
        <v>398</v>
      </c>
      <c r="E15" s="20" t="s">
        <v>234</v>
      </c>
      <c r="F15" s="242">
        <v>70</v>
      </c>
      <c r="G15" s="242"/>
      <c r="H15" s="242">
        <v>1</v>
      </c>
      <c r="I15" s="242"/>
      <c r="J15" s="70">
        <f>ROUND(IF(F15&gt;0,F15*H15,"0")+IF(G15&gt;0,(G15/1.5)*I15,"0"),1)</f>
        <v>70</v>
      </c>
      <c r="K15" s="242"/>
      <c r="L15" s="242">
        <v>5</v>
      </c>
      <c r="M15" s="244">
        <f>ROUND(J15+K15+L15,1)</f>
        <v>75</v>
      </c>
      <c r="N15" s="21" t="s">
        <v>341</v>
      </c>
    </row>
    <row r="16" spans="1:16" ht="18" customHeight="1" x14ac:dyDescent="0.25">
      <c r="A16" s="19">
        <v>2</v>
      </c>
      <c r="B16" s="213" t="s">
        <v>395</v>
      </c>
      <c r="C16" s="209">
        <v>15</v>
      </c>
      <c r="D16" s="20" t="s">
        <v>431</v>
      </c>
      <c r="E16" s="20" t="s">
        <v>476</v>
      </c>
      <c r="F16" s="242"/>
      <c r="G16" s="242">
        <v>84</v>
      </c>
      <c r="H16" s="242"/>
      <c r="I16" s="242">
        <v>1</v>
      </c>
      <c r="J16" s="70">
        <f>ROUND(IF(F16&gt;0,F16*H16,"0")+IF(G16&gt;0,(G16/1.5)*I16,"0"),1)</f>
        <v>56</v>
      </c>
      <c r="K16" s="242"/>
      <c r="L16" s="242">
        <v>4</v>
      </c>
      <c r="M16" s="244">
        <f>ROUND(J16+K16+L16,1)</f>
        <v>60</v>
      </c>
      <c r="N16" s="21" t="s">
        <v>343</v>
      </c>
    </row>
    <row r="17" spans="1:15" ht="18" customHeight="1" x14ac:dyDescent="0.25">
      <c r="A17" s="19">
        <v>3</v>
      </c>
      <c r="B17" s="213" t="s">
        <v>395</v>
      </c>
      <c r="C17" s="209">
        <v>15</v>
      </c>
      <c r="D17" s="20" t="s">
        <v>398</v>
      </c>
      <c r="E17" s="20" t="s">
        <v>344</v>
      </c>
      <c r="F17" s="242">
        <v>75</v>
      </c>
      <c r="G17" s="242"/>
      <c r="H17" s="242">
        <v>1</v>
      </c>
      <c r="I17" s="242"/>
      <c r="J17" s="70">
        <f>ROUND(IF(F17&gt;0,F17*H17,"0")+IF(G17&gt;0,(G17/1.5)*I17,"0"),1)</f>
        <v>75</v>
      </c>
      <c r="K17" s="242"/>
      <c r="L17" s="242"/>
      <c r="M17" s="244">
        <f t="shared" ref="M17:M34" si="0">ROUND(J17+K17+L17,1)</f>
        <v>75</v>
      </c>
      <c r="N17" s="21"/>
    </row>
    <row r="18" spans="1:15" x14ac:dyDescent="0.25">
      <c r="A18" s="19">
        <v>4</v>
      </c>
      <c r="B18" s="213" t="s">
        <v>395</v>
      </c>
      <c r="C18" s="209">
        <v>15</v>
      </c>
      <c r="D18" s="20" t="s">
        <v>431</v>
      </c>
      <c r="E18" s="20" t="s">
        <v>476</v>
      </c>
      <c r="F18" s="242"/>
      <c r="G18" s="242">
        <v>90</v>
      </c>
      <c r="H18" s="242"/>
      <c r="I18" s="242">
        <v>1</v>
      </c>
      <c r="J18" s="70">
        <f>ROUND(IF(F18&gt;0,F18*H18,"0")+IF(G18&gt;0,(G18/1.5)*I18,"0"),1)</f>
        <v>60</v>
      </c>
      <c r="K18" s="242"/>
      <c r="L18" s="242"/>
      <c r="M18" s="244">
        <f t="shared" si="0"/>
        <v>60</v>
      </c>
      <c r="N18" s="23"/>
    </row>
    <row r="19" spans="1:15" ht="19.5" customHeight="1" x14ac:dyDescent="0.25">
      <c r="A19" s="19">
        <v>5</v>
      </c>
      <c r="B19" s="20"/>
      <c r="C19" s="209"/>
      <c r="D19" s="20" t="s">
        <v>328</v>
      </c>
      <c r="E19" s="20"/>
      <c r="F19" s="242"/>
      <c r="G19" s="242"/>
      <c r="H19" s="242"/>
      <c r="I19" s="242"/>
      <c r="J19" s="70">
        <f>ROUND(IF(F19&gt;0,F19*H19,"0")+IF(G19&gt;0,(G19/1.5)*I19,"0"),1)</f>
        <v>0</v>
      </c>
      <c r="K19" s="242">
        <f>20%*130</f>
        <v>26</v>
      </c>
      <c r="L19" s="242"/>
      <c r="M19" s="244">
        <f t="shared" si="0"/>
        <v>26</v>
      </c>
      <c r="N19" s="23"/>
    </row>
    <row r="20" spans="1:15" ht="18" customHeight="1" x14ac:dyDescent="0.25">
      <c r="A20" s="19"/>
      <c r="B20" s="20"/>
      <c r="C20" s="209"/>
      <c r="D20" s="20"/>
      <c r="E20" s="20"/>
      <c r="F20" s="242"/>
      <c r="G20" s="242"/>
      <c r="H20" s="242"/>
      <c r="I20" s="242"/>
      <c r="J20" s="70"/>
      <c r="K20" s="242"/>
      <c r="L20" s="242"/>
      <c r="M20" s="244"/>
      <c r="N20" s="21"/>
    </row>
    <row r="21" spans="1:15" ht="18" hidden="1" customHeight="1" x14ac:dyDescent="0.25">
      <c r="A21" s="19">
        <v>7</v>
      </c>
      <c r="B21" s="20"/>
      <c r="C21" s="209"/>
      <c r="D21" s="20"/>
      <c r="E21" s="20"/>
      <c r="F21" s="242"/>
      <c r="G21" s="242"/>
      <c r="H21" s="242"/>
      <c r="I21" s="242"/>
      <c r="J21" s="70">
        <f>ROUND(IF(F21&gt;0,F21*H21,"0")+IF(G21&gt;0,(G21/1.5)*I21,"0"),1)</f>
        <v>0</v>
      </c>
      <c r="K21" s="242"/>
      <c r="L21" s="242"/>
      <c r="M21" s="244">
        <f t="shared" si="0"/>
        <v>0</v>
      </c>
      <c r="N21" s="21"/>
    </row>
    <row r="22" spans="1:15" hidden="1" x14ac:dyDescent="0.25">
      <c r="A22" s="19">
        <v>8</v>
      </c>
      <c r="B22" s="20"/>
      <c r="C22" s="209"/>
      <c r="D22" s="20"/>
      <c r="E22" s="20"/>
      <c r="F22" s="242"/>
      <c r="G22" s="242"/>
      <c r="H22" s="242"/>
      <c r="I22" s="242"/>
      <c r="J22" s="70">
        <f>ROUND(IF(F22&gt;0,F22*H22,"0")+IF(G22&gt;0,(G22/1.5)*I22,"0"),1)</f>
        <v>0</v>
      </c>
      <c r="K22" s="242"/>
      <c r="L22" s="242"/>
      <c r="M22" s="244">
        <f t="shared" si="0"/>
        <v>0</v>
      </c>
      <c r="N22" s="23"/>
    </row>
    <row r="23" spans="1:15" ht="19.5" hidden="1" customHeight="1" x14ac:dyDescent="0.25">
      <c r="A23" s="19">
        <v>9</v>
      </c>
      <c r="B23" s="20"/>
      <c r="C23" s="209"/>
      <c r="D23" s="20"/>
      <c r="E23" s="20"/>
      <c r="F23" s="242"/>
      <c r="G23" s="242"/>
      <c r="H23" s="242"/>
      <c r="I23" s="242"/>
      <c r="J23" s="70">
        <f>ROUND(IF(F23&gt;0,F23*H23,"0")+IF(G23&gt;0,(G23/1.5)*I23,"0"),1)</f>
        <v>0</v>
      </c>
      <c r="K23" s="242"/>
      <c r="L23" s="242"/>
      <c r="M23" s="244">
        <f t="shared" si="0"/>
        <v>0</v>
      </c>
      <c r="N23" s="23"/>
    </row>
    <row r="24" spans="1:15" hidden="1" x14ac:dyDescent="0.25">
      <c r="A24" s="19">
        <v>10</v>
      </c>
      <c r="B24" s="20"/>
      <c r="C24" s="209"/>
      <c r="D24" s="20"/>
      <c r="E24" s="20"/>
      <c r="F24" s="242"/>
      <c r="G24" s="242"/>
      <c r="H24" s="242"/>
      <c r="I24" s="242"/>
      <c r="J24" s="70">
        <f>ROUND(IF(F24&gt;0,F24*H24,"0")+IF(G24&gt;0,(G24/1.5)*I24,"0"),1)</f>
        <v>0</v>
      </c>
      <c r="K24" s="242"/>
      <c r="L24" s="242"/>
      <c r="M24" s="244">
        <f t="shared" si="0"/>
        <v>0</v>
      </c>
      <c r="N24" s="23"/>
    </row>
    <row r="25" spans="1:15" ht="19.5" hidden="1" customHeight="1" x14ac:dyDescent="0.25">
      <c r="A25" s="19">
        <v>11</v>
      </c>
      <c r="B25" s="20"/>
      <c r="C25" s="209"/>
      <c r="D25" s="20"/>
      <c r="E25" s="20"/>
      <c r="F25" s="242"/>
      <c r="G25" s="242"/>
      <c r="H25" s="242"/>
      <c r="I25" s="242"/>
      <c r="J25" s="70">
        <f>ROUND(IF(F25&gt;0,F25*H25,"0")+IF(G25&gt;0,(G25/1.5)*I25,"0"),1)</f>
        <v>0</v>
      </c>
      <c r="K25" s="242"/>
      <c r="L25" s="242"/>
      <c r="M25" s="244">
        <f t="shared" si="0"/>
        <v>0</v>
      </c>
      <c r="N25" s="23"/>
    </row>
    <row r="26" spans="1:15" ht="18" hidden="1" customHeight="1" x14ac:dyDescent="0.25">
      <c r="A26" s="19">
        <v>12</v>
      </c>
      <c r="B26" s="20"/>
      <c r="C26" s="209"/>
      <c r="D26" s="20"/>
      <c r="E26" s="20"/>
      <c r="F26" s="242"/>
      <c r="G26" s="242"/>
      <c r="H26" s="242"/>
      <c r="I26" s="242"/>
      <c r="J26" s="70">
        <f t="shared" ref="J26:J34" si="1">ROUND(IF(F26&gt;0,F26*H26,"0")+IF(G26&gt;0,(G26/1.5)*I26,"0"),1)</f>
        <v>0</v>
      </c>
      <c r="K26" s="242"/>
      <c r="L26" s="242"/>
      <c r="M26" s="244">
        <f t="shared" si="0"/>
        <v>0</v>
      </c>
      <c r="N26" s="21"/>
      <c r="O26" s="26" t="s">
        <v>302</v>
      </c>
    </row>
    <row r="27" spans="1:15" ht="18" hidden="1" customHeight="1" x14ac:dyDescent="0.25">
      <c r="A27" s="19">
        <v>13</v>
      </c>
      <c r="B27" s="20"/>
      <c r="C27" s="209"/>
      <c r="D27" s="20"/>
      <c r="E27" s="20"/>
      <c r="F27" s="242"/>
      <c r="G27" s="242"/>
      <c r="H27" s="242"/>
      <c r="I27" s="242"/>
      <c r="J27" s="70">
        <f t="shared" si="1"/>
        <v>0</v>
      </c>
      <c r="K27" s="242"/>
      <c r="L27" s="242"/>
      <c r="M27" s="244">
        <f t="shared" si="0"/>
        <v>0</v>
      </c>
      <c r="N27" s="21"/>
    </row>
    <row r="28" spans="1:15" hidden="1" x14ac:dyDescent="0.25">
      <c r="A28" s="19">
        <v>14</v>
      </c>
      <c r="B28" s="20"/>
      <c r="C28" s="209"/>
      <c r="D28" s="20"/>
      <c r="E28" s="20"/>
      <c r="F28" s="242"/>
      <c r="G28" s="242"/>
      <c r="H28" s="242"/>
      <c r="I28" s="242"/>
      <c r="J28" s="70">
        <f t="shared" si="1"/>
        <v>0</v>
      </c>
      <c r="K28" s="242"/>
      <c r="L28" s="242"/>
      <c r="M28" s="244">
        <f t="shared" si="0"/>
        <v>0</v>
      </c>
      <c r="N28" s="23"/>
    </row>
    <row r="29" spans="1:15" ht="19.5" hidden="1" customHeight="1" x14ac:dyDescent="0.25">
      <c r="A29" s="19">
        <v>15</v>
      </c>
      <c r="B29" s="20"/>
      <c r="C29" s="209"/>
      <c r="D29" s="20"/>
      <c r="E29" s="20"/>
      <c r="F29" s="242"/>
      <c r="G29" s="242"/>
      <c r="H29" s="242"/>
      <c r="I29" s="242"/>
      <c r="J29" s="70">
        <f t="shared" si="1"/>
        <v>0</v>
      </c>
      <c r="K29" s="242"/>
      <c r="L29" s="242"/>
      <c r="M29" s="244">
        <f t="shared" si="0"/>
        <v>0</v>
      </c>
      <c r="N29" s="23"/>
    </row>
    <row r="30" spans="1:15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1"/>
        <v>0</v>
      </c>
      <c r="K30" s="242"/>
      <c r="L30" s="242"/>
      <c r="M30" s="244">
        <f t="shared" si="0"/>
        <v>0</v>
      </c>
      <c r="N30" s="23"/>
    </row>
    <row r="31" spans="1:15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1"/>
        <v>0</v>
      </c>
      <c r="K31" s="242"/>
      <c r="L31" s="242"/>
      <c r="M31" s="244">
        <f t="shared" si="0"/>
        <v>0</v>
      </c>
      <c r="N31" s="21"/>
    </row>
    <row r="32" spans="1:15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1"/>
        <v>0</v>
      </c>
      <c r="K32" s="242"/>
      <c r="L32" s="242"/>
      <c r="M32" s="244">
        <f t="shared" si="0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1"/>
        <v>0</v>
      </c>
      <c r="K33" s="242"/>
      <c r="L33" s="242"/>
      <c r="M33" s="244">
        <f t="shared" si="0"/>
        <v>0</v>
      </c>
      <c r="N33" s="23"/>
    </row>
    <row r="34" spans="1:14" hidden="1" x14ac:dyDescent="0.25">
      <c r="A34" s="19">
        <v>20</v>
      </c>
      <c r="B34" s="20"/>
      <c r="C34" s="20"/>
      <c r="D34" s="20"/>
      <c r="E34" s="20"/>
      <c r="F34" s="242"/>
      <c r="G34" s="242"/>
      <c r="H34" s="242"/>
      <c r="I34" s="242"/>
      <c r="J34" s="70">
        <f t="shared" si="1"/>
        <v>0</v>
      </c>
      <c r="K34" s="242"/>
      <c r="L34" s="242"/>
      <c r="M34" s="244">
        <f t="shared" si="0"/>
        <v>0</v>
      </c>
      <c r="N34" s="23"/>
    </row>
    <row r="35" spans="1:14" ht="21" customHeight="1" x14ac:dyDescent="0.25">
      <c r="A35" s="283" t="s">
        <v>163</v>
      </c>
      <c r="B35" s="284"/>
      <c r="C35" s="284"/>
      <c r="D35" s="285"/>
      <c r="E35" s="20"/>
      <c r="F35" s="244">
        <f>SUM(F15:F34)</f>
        <v>145</v>
      </c>
      <c r="G35" s="244">
        <f>SUM(G15:G34)</f>
        <v>174</v>
      </c>
      <c r="H35" s="245"/>
      <c r="I35" s="245"/>
      <c r="J35" s="244">
        <f>SUM(J15:J34)</f>
        <v>261</v>
      </c>
      <c r="K35" s="244">
        <f>SUM(K15:K34)</f>
        <v>26</v>
      </c>
      <c r="L35" s="244">
        <f>SUM(L15:L34)</f>
        <v>9</v>
      </c>
      <c r="M35" s="244">
        <f>SUM(M15:M34)</f>
        <v>296</v>
      </c>
      <c r="N35" s="21"/>
    </row>
    <row r="36" spans="1:14" x14ac:dyDescent="0.25">
      <c r="M36" s="27" t="s">
        <v>167</v>
      </c>
    </row>
    <row r="37" spans="1:14" x14ac:dyDescent="0.25">
      <c r="C37" s="28" t="s">
        <v>15</v>
      </c>
      <c r="H37" s="28" t="s">
        <v>168</v>
      </c>
      <c r="I37" s="28"/>
      <c r="M37" s="28" t="s">
        <v>169</v>
      </c>
    </row>
    <row r="43" spans="1:14" x14ac:dyDescent="0.25">
      <c r="B43" s="282" t="s">
        <v>489</v>
      </c>
      <c r="C43" s="282"/>
      <c r="D43" s="282"/>
      <c r="F43" s="281" t="s">
        <v>464</v>
      </c>
      <c r="G43" s="281"/>
      <c r="H43" s="281"/>
      <c r="I43" s="281"/>
      <c r="J43" s="281"/>
      <c r="L43" s="282" t="s">
        <v>490</v>
      </c>
      <c r="M43" s="282"/>
      <c r="N43" s="282"/>
    </row>
  </sheetData>
  <sheetProtection formatCells="0" formatColumns="0" formatRows="0" insertHyperlinks="0" sort="0" autoFilter="0" pivotTables="0"/>
  <customSheetViews>
    <customSheetView guid="{12C9832D-49BD-45CC-A5E0-F64F753F5189}" showPageBreaks="1" hiddenRows="1" topLeftCell="A13">
      <selection activeCell="B43" sqref="B43:N43"/>
      <pageMargins left="0.52" right="0" top="0.25" bottom="0.2" header="0" footer="0"/>
      <printOptions horizontalCentered="1"/>
      <pageSetup paperSize="9" orientation="landscape" r:id="rId1"/>
      <headerFooter alignWithMargins="0"/>
    </customSheetView>
  </customSheetViews>
  <mergeCells count="21">
    <mergeCell ref="L43:N43"/>
    <mergeCell ref="A35:D35"/>
    <mergeCell ref="B10:B13"/>
    <mergeCell ref="F12:G12"/>
    <mergeCell ref="J2:N2"/>
    <mergeCell ref="J3:N3"/>
    <mergeCell ref="L11:L13"/>
    <mergeCell ref="M11:M13"/>
    <mergeCell ref="A5:N5"/>
    <mergeCell ref="F11:J11"/>
    <mergeCell ref="J12:J13"/>
    <mergeCell ref="N10:N13"/>
    <mergeCell ref="A6:N6"/>
    <mergeCell ref="H12:I12"/>
    <mergeCell ref="K11:K13"/>
    <mergeCell ref="F43:J43"/>
    <mergeCell ref="C10:C13"/>
    <mergeCell ref="D10:D13"/>
    <mergeCell ref="A10:A13"/>
    <mergeCell ref="E10:E13"/>
    <mergeCell ref="B43:D43"/>
  </mergeCells>
  <phoneticPr fontId="5" type="noConversion"/>
  <printOptions horizontalCentered="1"/>
  <pageMargins left="0.52" right="0" top="0.25" bottom="0.2" header="0" footer="0"/>
  <pageSetup paperSize="9" orientation="landscape" r:id="rId2"/>
  <headerFooter alignWithMargins="0"/>
  <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46"/>
  <sheetViews>
    <sheetView topLeftCell="C4" zoomScale="115" zoomScaleNormal="115" workbookViewId="0">
      <selection activeCell="N42" sqref="N42"/>
    </sheetView>
  </sheetViews>
  <sheetFormatPr defaultRowHeight="15.75" x14ac:dyDescent="0.25"/>
  <cols>
    <col min="1" max="1" width="4" style="26" customWidth="1"/>
    <col min="2" max="2" width="12.125" style="26" customWidth="1"/>
    <col min="3" max="3" width="6.5" style="26" customWidth="1"/>
    <col min="4" max="4" width="16.5" style="26" customWidth="1"/>
    <col min="5" max="5" width="11.875" style="26" customWidth="1"/>
    <col min="6" max="6" width="4.625" style="26" customWidth="1"/>
    <col min="7" max="7" width="5.25" style="26" customWidth="1"/>
    <col min="8" max="8" width="4.125" style="26" customWidth="1"/>
    <col min="9" max="9" width="4" style="26" customWidth="1"/>
    <col min="10" max="10" width="6" style="26" customWidth="1"/>
    <col min="11" max="11" width="5.875" style="26" customWidth="1"/>
    <col min="12" max="12" width="6.75" style="26" customWidth="1"/>
    <col min="13" max="13" width="10" style="26" customWidth="1"/>
    <col min="14" max="14" width="34.375" style="26" customWidth="1"/>
    <col min="15" max="16384" width="9" style="26"/>
  </cols>
  <sheetData>
    <row r="1" spans="1:14" ht="19.5" x14ac:dyDescent="0.35">
      <c r="N1" s="31" t="s">
        <v>197</v>
      </c>
    </row>
    <row r="2" spans="1:14" ht="24.75" customHeight="1" x14ac:dyDescent="0.25">
      <c r="C2" s="32" t="s">
        <v>17</v>
      </c>
      <c r="J2" s="273" t="s">
        <v>12</v>
      </c>
      <c r="K2" s="273"/>
      <c r="L2" s="273"/>
      <c r="M2" s="273"/>
      <c r="N2" s="273"/>
    </row>
    <row r="3" spans="1:14" ht="16.5" customHeight="1" x14ac:dyDescent="0.25">
      <c r="C3" s="28" t="s">
        <v>142</v>
      </c>
      <c r="J3" s="273" t="s">
        <v>13</v>
      </c>
      <c r="K3" s="273"/>
      <c r="L3" s="273"/>
      <c r="M3" s="273"/>
      <c r="N3" s="273"/>
    </row>
    <row r="4" spans="1:14" ht="4.5" customHeight="1" x14ac:dyDescent="0.25"/>
    <row r="5" spans="1:14" ht="23.25" customHeight="1" x14ac:dyDescent="0.3">
      <c r="A5" s="274" t="s">
        <v>143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1:14" ht="18.75" x14ac:dyDescent="0.3">
      <c r="A6" s="275" t="s">
        <v>228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</row>
    <row r="7" spans="1:14" ht="18.75" customHeight="1" x14ac:dyDescent="0.25">
      <c r="B7" s="33" t="s">
        <v>339</v>
      </c>
      <c r="D7" s="32" t="s">
        <v>350</v>
      </c>
      <c r="E7" s="221" t="s">
        <v>347</v>
      </c>
      <c r="H7" s="33" t="s">
        <v>473</v>
      </c>
      <c r="I7" s="33" t="s">
        <v>243</v>
      </c>
      <c r="L7" s="33" t="s">
        <v>501</v>
      </c>
      <c r="M7" s="191" t="s">
        <v>242</v>
      </c>
    </row>
    <row r="8" spans="1:14" x14ac:dyDescent="0.25">
      <c r="M8" s="34" t="s">
        <v>145</v>
      </c>
    </row>
    <row r="9" spans="1:14" ht="4.5" customHeight="1" x14ac:dyDescent="0.25"/>
    <row r="10" spans="1:14" ht="17.25" customHeight="1" x14ac:dyDescent="0.25">
      <c r="A10" s="278" t="s">
        <v>0</v>
      </c>
      <c r="B10" s="298" t="s">
        <v>146</v>
      </c>
      <c r="C10" s="289" t="s">
        <v>147</v>
      </c>
      <c r="D10" s="278" t="s">
        <v>148</v>
      </c>
      <c r="E10" s="289" t="s">
        <v>149</v>
      </c>
      <c r="F10" s="14"/>
      <c r="G10" s="15"/>
      <c r="H10" s="15"/>
      <c r="I10" s="15"/>
      <c r="J10" s="15" t="s">
        <v>150</v>
      </c>
      <c r="K10" s="15"/>
      <c r="L10" s="15"/>
      <c r="M10" s="16"/>
      <c r="N10" s="301" t="s">
        <v>14</v>
      </c>
    </row>
    <row r="11" spans="1:14" ht="18" customHeight="1" x14ac:dyDescent="0.25">
      <c r="A11" s="279"/>
      <c r="B11" s="299"/>
      <c r="C11" s="290"/>
      <c r="D11" s="279"/>
      <c r="E11" s="290"/>
      <c r="F11" s="286" t="s">
        <v>151</v>
      </c>
      <c r="G11" s="287"/>
      <c r="H11" s="287"/>
      <c r="I11" s="287"/>
      <c r="J11" s="288"/>
      <c r="K11" s="290" t="s">
        <v>152</v>
      </c>
      <c r="L11" s="292" t="s">
        <v>153</v>
      </c>
      <c r="M11" s="276" t="s">
        <v>154</v>
      </c>
      <c r="N11" s="302"/>
    </row>
    <row r="12" spans="1:14" ht="57" customHeight="1" x14ac:dyDescent="0.25">
      <c r="A12" s="279"/>
      <c r="B12" s="299"/>
      <c r="C12" s="290"/>
      <c r="D12" s="279"/>
      <c r="E12" s="290"/>
      <c r="F12" s="296" t="s">
        <v>155</v>
      </c>
      <c r="G12" s="297"/>
      <c r="H12" s="294" t="s">
        <v>156</v>
      </c>
      <c r="I12" s="295"/>
      <c r="J12" s="289" t="s">
        <v>157</v>
      </c>
      <c r="K12" s="290"/>
      <c r="L12" s="292"/>
      <c r="M12" s="276"/>
      <c r="N12" s="302"/>
    </row>
    <row r="13" spans="1:14" ht="42.75" customHeight="1" x14ac:dyDescent="0.25">
      <c r="A13" s="280"/>
      <c r="B13" s="300"/>
      <c r="C13" s="291"/>
      <c r="D13" s="280"/>
      <c r="E13" s="291"/>
      <c r="F13" s="17" t="s">
        <v>158</v>
      </c>
      <c r="G13" s="17" t="s">
        <v>159</v>
      </c>
      <c r="H13" s="17" t="s">
        <v>158</v>
      </c>
      <c r="I13" s="17" t="s">
        <v>159</v>
      </c>
      <c r="J13" s="291"/>
      <c r="K13" s="291"/>
      <c r="L13" s="293"/>
      <c r="M13" s="277"/>
      <c r="N13" s="303"/>
    </row>
    <row r="14" spans="1:14" s="194" customFormat="1" ht="13.5" customHeight="1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  <c r="H14" s="18" t="s">
        <v>8</v>
      </c>
      <c r="I14" s="18" t="s">
        <v>9</v>
      </c>
      <c r="J14" s="18" t="s">
        <v>10</v>
      </c>
      <c r="K14" s="18" t="s">
        <v>11</v>
      </c>
      <c r="L14" s="18" t="s">
        <v>160</v>
      </c>
      <c r="M14" s="18" t="s">
        <v>161</v>
      </c>
      <c r="N14" s="18" t="s">
        <v>162</v>
      </c>
    </row>
    <row r="15" spans="1:14" ht="30" customHeight="1" x14ac:dyDescent="0.25">
      <c r="A15" s="19">
        <v>1</v>
      </c>
      <c r="B15" s="20" t="s">
        <v>530</v>
      </c>
      <c r="C15" s="19">
        <v>9</v>
      </c>
      <c r="D15" s="20" t="s">
        <v>238</v>
      </c>
      <c r="E15" s="20" t="s">
        <v>239</v>
      </c>
      <c r="F15" s="242"/>
      <c r="G15" s="242">
        <v>80</v>
      </c>
      <c r="H15" s="242"/>
      <c r="I15" s="242">
        <v>1</v>
      </c>
      <c r="J15" s="70">
        <f t="shared" ref="J15:J35" si="0">ROUND(IF(F15&gt;0,F15*H15,"0")+IF(G15&gt;0,(G15/1.5)*I15,"0"),1)</f>
        <v>53.3</v>
      </c>
      <c r="K15" s="242"/>
      <c r="L15" s="242"/>
      <c r="M15" s="244">
        <f t="shared" ref="M15:M35" si="1">ROUND(J15+K15+L15,1)</f>
        <v>53.3</v>
      </c>
      <c r="N15" s="23" t="s">
        <v>585</v>
      </c>
    </row>
    <row r="16" spans="1:14" ht="18" customHeight="1" x14ac:dyDescent="0.25">
      <c r="A16" s="19">
        <v>2</v>
      </c>
      <c r="B16" s="20" t="s">
        <v>530</v>
      </c>
      <c r="C16" s="19">
        <v>9</v>
      </c>
      <c r="D16" s="20" t="s">
        <v>238</v>
      </c>
      <c r="E16" s="20" t="s">
        <v>240</v>
      </c>
      <c r="F16" s="242"/>
      <c r="G16" s="242">
        <v>75</v>
      </c>
      <c r="H16" s="242"/>
      <c r="I16" s="242">
        <v>1</v>
      </c>
      <c r="J16" s="70">
        <f t="shared" si="0"/>
        <v>50</v>
      </c>
      <c r="K16" s="242"/>
      <c r="L16" s="242"/>
      <c r="M16" s="244">
        <f t="shared" si="1"/>
        <v>50</v>
      </c>
      <c r="N16" s="21" t="s">
        <v>529</v>
      </c>
    </row>
    <row r="17" spans="1:14" ht="18" customHeight="1" x14ac:dyDescent="0.25">
      <c r="A17" s="19">
        <v>3</v>
      </c>
      <c r="B17" s="20" t="s">
        <v>530</v>
      </c>
      <c r="C17" s="19">
        <v>9</v>
      </c>
      <c r="D17" s="20" t="s">
        <v>238</v>
      </c>
      <c r="E17" s="20" t="s">
        <v>241</v>
      </c>
      <c r="F17" s="242"/>
      <c r="G17" s="242">
        <v>80</v>
      </c>
      <c r="H17" s="242"/>
      <c r="I17" s="242">
        <v>1</v>
      </c>
      <c r="J17" s="70">
        <f t="shared" si="0"/>
        <v>53.3</v>
      </c>
      <c r="K17" s="242"/>
      <c r="L17" s="242"/>
      <c r="M17" s="244">
        <f t="shared" si="1"/>
        <v>53.3</v>
      </c>
      <c r="N17" s="21" t="s">
        <v>559</v>
      </c>
    </row>
    <row r="18" spans="1:14" x14ac:dyDescent="0.25">
      <c r="A18" s="19">
        <v>4</v>
      </c>
      <c r="B18" s="20"/>
      <c r="C18" s="20"/>
      <c r="D18" s="20" t="s">
        <v>328</v>
      </c>
      <c r="E18" s="20"/>
      <c r="F18" s="242"/>
      <c r="G18" s="242"/>
      <c r="H18" s="242"/>
      <c r="I18" s="242"/>
      <c r="J18" s="70">
        <f t="shared" si="0"/>
        <v>0</v>
      </c>
      <c r="K18" s="242">
        <f>20%*130</f>
        <v>26</v>
      </c>
      <c r="L18" s="242"/>
      <c r="M18" s="244">
        <f t="shared" si="1"/>
        <v>26</v>
      </c>
      <c r="N18" s="23"/>
    </row>
    <row r="19" spans="1:14" ht="19.5" customHeight="1" x14ac:dyDescent="0.25">
      <c r="A19" s="19">
        <v>5</v>
      </c>
      <c r="B19" s="20"/>
      <c r="C19" s="20"/>
      <c r="D19" s="20" t="s">
        <v>560</v>
      </c>
      <c r="E19" s="20"/>
      <c r="F19" s="242">
        <v>15</v>
      </c>
      <c r="G19" s="242"/>
      <c r="H19" s="242">
        <v>1</v>
      </c>
      <c r="I19" s="242"/>
      <c r="J19" s="70">
        <f t="shared" si="0"/>
        <v>15</v>
      </c>
      <c r="K19" s="242"/>
      <c r="L19" s="242"/>
      <c r="M19" s="244">
        <f t="shared" si="1"/>
        <v>15</v>
      </c>
      <c r="N19" s="23"/>
    </row>
    <row r="20" spans="1:14" ht="18" hidden="1" customHeight="1" x14ac:dyDescent="0.25">
      <c r="A20" s="19">
        <v>6</v>
      </c>
      <c r="B20" s="20"/>
      <c r="C20" s="20"/>
      <c r="D20" s="20"/>
      <c r="E20" s="20"/>
      <c r="F20" s="242"/>
      <c r="G20" s="242"/>
      <c r="H20" s="242"/>
      <c r="I20" s="242"/>
      <c r="J20" s="70">
        <f t="shared" si="0"/>
        <v>0</v>
      </c>
      <c r="K20" s="242"/>
      <c r="L20" s="242"/>
      <c r="M20" s="244">
        <f t="shared" si="1"/>
        <v>0</v>
      </c>
      <c r="N20" s="21"/>
    </row>
    <row r="21" spans="1:14" ht="18" hidden="1" customHeight="1" x14ac:dyDescent="0.25">
      <c r="A21" s="19">
        <v>7</v>
      </c>
      <c r="B21" s="20"/>
      <c r="C21" s="20"/>
      <c r="D21" s="20"/>
      <c r="E21" s="20"/>
      <c r="F21" s="242"/>
      <c r="G21" s="242"/>
      <c r="H21" s="242"/>
      <c r="I21" s="242"/>
      <c r="J21" s="70">
        <f t="shared" si="0"/>
        <v>0</v>
      </c>
      <c r="K21" s="242"/>
      <c r="L21" s="242"/>
      <c r="M21" s="244">
        <f t="shared" si="1"/>
        <v>0</v>
      </c>
      <c r="N21" s="21"/>
    </row>
    <row r="22" spans="1:14" hidden="1" x14ac:dyDescent="0.25">
      <c r="A22" s="19">
        <v>8</v>
      </c>
      <c r="B22" s="20"/>
      <c r="C22" s="20"/>
      <c r="D22" s="20"/>
      <c r="E22" s="20"/>
      <c r="F22" s="242"/>
      <c r="G22" s="242"/>
      <c r="H22" s="242"/>
      <c r="I22" s="242"/>
      <c r="J22" s="70">
        <f t="shared" si="0"/>
        <v>0</v>
      </c>
      <c r="K22" s="242"/>
      <c r="L22" s="242"/>
      <c r="M22" s="244">
        <f t="shared" si="1"/>
        <v>0</v>
      </c>
      <c r="N22" s="23"/>
    </row>
    <row r="23" spans="1:14" ht="19.5" hidden="1" customHeight="1" x14ac:dyDescent="0.25">
      <c r="A23" s="19">
        <v>9</v>
      </c>
      <c r="B23" s="20"/>
      <c r="C23" s="20"/>
      <c r="D23" s="20"/>
      <c r="E23" s="20"/>
      <c r="F23" s="242"/>
      <c r="G23" s="242"/>
      <c r="H23" s="242"/>
      <c r="I23" s="242"/>
      <c r="J23" s="70">
        <f t="shared" si="0"/>
        <v>0</v>
      </c>
      <c r="K23" s="242"/>
      <c r="L23" s="242"/>
      <c r="M23" s="244">
        <f t="shared" si="1"/>
        <v>0</v>
      </c>
      <c r="N23" s="23"/>
    </row>
    <row r="24" spans="1:14" hidden="1" x14ac:dyDescent="0.25">
      <c r="A24" s="19">
        <v>10</v>
      </c>
      <c r="B24" s="20"/>
      <c r="C24" s="20"/>
      <c r="D24" s="20"/>
      <c r="E24" s="20"/>
      <c r="F24" s="242"/>
      <c r="G24" s="242"/>
      <c r="H24" s="242"/>
      <c r="I24" s="242"/>
      <c r="J24" s="70">
        <f t="shared" si="0"/>
        <v>0</v>
      </c>
      <c r="K24" s="242"/>
      <c r="L24" s="242"/>
      <c r="M24" s="244">
        <f t="shared" si="1"/>
        <v>0</v>
      </c>
      <c r="N24" s="23"/>
    </row>
    <row r="25" spans="1:14" ht="19.5" hidden="1" customHeight="1" x14ac:dyDescent="0.25">
      <c r="A25" s="19">
        <v>11</v>
      </c>
      <c r="B25" s="20"/>
      <c r="C25" s="20"/>
      <c r="D25" s="20"/>
      <c r="E25" s="20"/>
      <c r="F25" s="242"/>
      <c r="G25" s="242"/>
      <c r="H25" s="242"/>
      <c r="I25" s="242"/>
      <c r="J25" s="70">
        <f t="shared" si="0"/>
        <v>0</v>
      </c>
      <c r="K25" s="242"/>
      <c r="L25" s="242"/>
      <c r="M25" s="244">
        <f t="shared" si="1"/>
        <v>0</v>
      </c>
      <c r="N25" s="23"/>
    </row>
    <row r="26" spans="1:14" ht="18" hidden="1" customHeight="1" x14ac:dyDescent="0.25">
      <c r="A26" s="19">
        <v>12</v>
      </c>
      <c r="B26" s="20"/>
      <c r="C26" s="20"/>
      <c r="D26" s="20"/>
      <c r="E26" s="20"/>
      <c r="F26" s="242"/>
      <c r="G26" s="242"/>
      <c r="H26" s="242"/>
      <c r="I26" s="242"/>
      <c r="J26" s="70">
        <f t="shared" si="0"/>
        <v>0</v>
      </c>
      <c r="K26" s="242"/>
      <c r="L26" s="242"/>
      <c r="M26" s="244">
        <f t="shared" si="1"/>
        <v>0</v>
      </c>
      <c r="N26" s="21"/>
    </row>
    <row r="27" spans="1:14" ht="18" hidden="1" customHeight="1" x14ac:dyDescent="0.25">
      <c r="A27" s="19">
        <v>13</v>
      </c>
      <c r="B27" s="20"/>
      <c r="C27" s="20"/>
      <c r="D27" s="20"/>
      <c r="E27" s="20"/>
      <c r="F27" s="242"/>
      <c r="G27" s="242"/>
      <c r="H27" s="242"/>
      <c r="I27" s="242"/>
      <c r="J27" s="70">
        <f t="shared" si="0"/>
        <v>0</v>
      </c>
      <c r="K27" s="242"/>
      <c r="L27" s="242"/>
      <c r="M27" s="244">
        <f t="shared" si="1"/>
        <v>0</v>
      </c>
      <c r="N27" s="21"/>
    </row>
    <row r="28" spans="1:14" hidden="1" x14ac:dyDescent="0.25">
      <c r="A28" s="19">
        <v>14</v>
      </c>
      <c r="B28" s="20"/>
      <c r="C28" s="20"/>
      <c r="D28" s="20"/>
      <c r="E28" s="20"/>
      <c r="F28" s="242"/>
      <c r="G28" s="242"/>
      <c r="H28" s="242"/>
      <c r="I28" s="242"/>
      <c r="J28" s="70">
        <f t="shared" si="0"/>
        <v>0</v>
      </c>
      <c r="K28" s="242"/>
      <c r="L28" s="242"/>
      <c r="M28" s="244">
        <f t="shared" si="1"/>
        <v>0</v>
      </c>
      <c r="N28" s="23"/>
    </row>
    <row r="29" spans="1:14" ht="19.5" hidden="1" customHeight="1" x14ac:dyDescent="0.25">
      <c r="A29" s="19">
        <v>15</v>
      </c>
      <c r="B29" s="20"/>
      <c r="C29" s="20"/>
      <c r="D29" s="20"/>
      <c r="E29" s="20"/>
      <c r="F29" s="242"/>
      <c r="G29" s="242"/>
      <c r="H29" s="242"/>
      <c r="I29" s="242"/>
      <c r="J29" s="70">
        <f t="shared" si="0"/>
        <v>0</v>
      </c>
      <c r="K29" s="242"/>
      <c r="L29" s="242"/>
      <c r="M29" s="244">
        <f t="shared" si="1"/>
        <v>0</v>
      </c>
      <c r="N29" s="23"/>
    </row>
    <row r="30" spans="1:14" ht="19.5" hidden="1" customHeight="1" x14ac:dyDescent="0.25">
      <c r="A30" s="19">
        <v>16</v>
      </c>
      <c r="B30" s="20"/>
      <c r="C30" s="20"/>
      <c r="D30" s="20"/>
      <c r="E30" s="20"/>
      <c r="F30" s="242"/>
      <c r="G30" s="242"/>
      <c r="H30" s="242"/>
      <c r="I30" s="242"/>
      <c r="J30" s="70">
        <f t="shared" si="0"/>
        <v>0</v>
      </c>
      <c r="K30" s="242"/>
      <c r="L30" s="242"/>
      <c r="M30" s="244">
        <f t="shared" si="1"/>
        <v>0</v>
      </c>
      <c r="N30" s="23"/>
    </row>
    <row r="31" spans="1:14" ht="18" hidden="1" customHeight="1" x14ac:dyDescent="0.25">
      <c r="A31" s="19">
        <v>17</v>
      </c>
      <c r="B31" s="20"/>
      <c r="C31" s="20"/>
      <c r="D31" s="20"/>
      <c r="E31" s="20"/>
      <c r="F31" s="242"/>
      <c r="G31" s="242"/>
      <c r="H31" s="242"/>
      <c r="I31" s="242"/>
      <c r="J31" s="70">
        <f t="shared" si="0"/>
        <v>0</v>
      </c>
      <c r="K31" s="242"/>
      <c r="L31" s="242"/>
      <c r="M31" s="244">
        <f t="shared" si="1"/>
        <v>0</v>
      </c>
      <c r="N31" s="21"/>
    </row>
    <row r="32" spans="1:14" ht="18" hidden="1" customHeight="1" x14ac:dyDescent="0.25">
      <c r="A32" s="19">
        <v>18</v>
      </c>
      <c r="B32" s="20"/>
      <c r="C32" s="20"/>
      <c r="D32" s="20"/>
      <c r="E32" s="20"/>
      <c r="F32" s="242"/>
      <c r="G32" s="242"/>
      <c r="H32" s="242"/>
      <c r="I32" s="242"/>
      <c r="J32" s="70">
        <f t="shared" si="0"/>
        <v>0</v>
      </c>
      <c r="K32" s="242"/>
      <c r="L32" s="242"/>
      <c r="M32" s="244">
        <f t="shared" si="1"/>
        <v>0</v>
      </c>
      <c r="N32" s="21"/>
    </row>
    <row r="33" spans="1:14" hidden="1" x14ac:dyDescent="0.25">
      <c r="A33" s="19">
        <v>19</v>
      </c>
      <c r="B33" s="20"/>
      <c r="C33" s="20"/>
      <c r="D33" s="20"/>
      <c r="E33" s="20"/>
      <c r="F33" s="242"/>
      <c r="G33" s="242"/>
      <c r="H33" s="242"/>
      <c r="I33" s="242"/>
      <c r="J33" s="70">
        <f t="shared" si="0"/>
        <v>0</v>
      </c>
      <c r="K33" s="242"/>
      <c r="L33" s="242"/>
      <c r="M33" s="244">
        <f t="shared" si="1"/>
        <v>0</v>
      </c>
      <c r="N33" s="23"/>
    </row>
    <row r="34" spans="1:14" hidden="1" x14ac:dyDescent="0.25">
      <c r="A34" s="19"/>
      <c r="B34" s="20"/>
      <c r="C34" s="20"/>
      <c r="D34" s="20"/>
      <c r="E34" s="20"/>
      <c r="F34" s="242"/>
      <c r="G34" s="242"/>
      <c r="H34" s="242"/>
      <c r="I34" s="242"/>
      <c r="J34" s="70">
        <f t="shared" si="0"/>
        <v>0</v>
      </c>
      <c r="K34" s="242"/>
      <c r="L34" s="242"/>
      <c r="M34" s="244">
        <f t="shared" si="1"/>
        <v>0</v>
      </c>
      <c r="N34" s="23"/>
    </row>
    <row r="35" spans="1:14" x14ac:dyDescent="0.25">
      <c r="A35" s="19">
        <v>6</v>
      </c>
      <c r="B35" s="20"/>
      <c r="C35" s="20"/>
      <c r="D35" s="20" t="s">
        <v>577</v>
      </c>
      <c r="E35" s="20"/>
      <c r="F35" s="242"/>
      <c r="G35" s="242">
        <v>10</v>
      </c>
      <c r="H35" s="242"/>
      <c r="I35" s="242">
        <v>1.5</v>
      </c>
      <c r="J35" s="70">
        <f t="shared" si="0"/>
        <v>10</v>
      </c>
      <c r="K35" s="242"/>
      <c r="L35" s="242"/>
      <c r="M35" s="244">
        <f t="shared" si="1"/>
        <v>10</v>
      </c>
      <c r="N35" s="23"/>
    </row>
    <row r="36" spans="1:14" ht="21" customHeight="1" x14ac:dyDescent="0.25">
      <c r="A36" s="283" t="s">
        <v>163</v>
      </c>
      <c r="B36" s="284"/>
      <c r="C36" s="284"/>
      <c r="D36" s="285"/>
      <c r="E36" s="20"/>
      <c r="F36" s="244">
        <f>SUM(F15:F34)</f>
        <v>15</v>
      </c>
      <c r="G36" s="244">
        <f>SUM(G15:G34)</f>
        <v>235</v>
      </c>
      <c r="H36" s="245"/>
      <c r="I36" s="245"/>
      <c r="J36" s="244">
        <f>SUM(J15:J35)</f>
        <v>181.6</v>
      </c>
      <c r="K36" s="244">
        <f>SUM(K15:K34)</f>
        <v>26</v>
      </c>
      <c r="L36" s="244">
        <f>SUM(L15:L34)</f>
        <v>0</v>
      </c>
      <c r="M36" s="244">
        <f>SUM(M15:M35)</f>
        <v>207.6</v>
      </c>
      <c r="N36" s="21"/>
    </row>
    <row r="37" spans="1:14" s="24" customFormat="1" ht="21.75" hidden="1" customHeight="1" x14ac:dyDescent="0.25">
      <c r="B37" s="25"/>
    </row>
    <row r="38" spans="1:14" s="24" customFormat="1" ht="15" hidden="1" x14ac:dyDescent="0.25"/>
    <row r="39" spans="1:14" s="24" customFormat="1" ht="15" hidden="1" x14ac:dyDescent="0.25">
      <c r="B39" s="25"/>
    </row>
    <row r="40" spans="1:14" ht="15.75" customHeight="1" x14ac:dyDescent="0.25">
      <c r="M40" s="27" t="s">
        <v>167</v>
      </c>
    </row>
    <row r="41" spans="1:14" x14ac:dyDescent="0.25">
      <c r="C41" s="28" t="s">
        <v>15</v>
      </c>
      <c r="H41" s="28" t="s">
        <v>168</v>
      </c>
      <c r="I41" s="28"/>
      <c r="M41" s="28" t="s">
        <v>169</v>
      </c>
    </row>
    <row r="46" spans="1:14" x14ac:dyDescent="0.25">
      <c r="B46" s="282" t="s">
        <v>578</v>
      </c>
      <c r="C46" s="282"/>
      <c r="D46" s="282"/>
      <c r="F46" s="281" t="s">
        <v>464</v>
      </c>
      <c r="G46" s="281"/>
      <c r="H46" s="281"/>
      <c r="I46" s="281"/>
      <c r="J46" s="281"/>
      <c r="L46" s="282" t="s">
        <v>490</v>
      </c>
      <c r="M46" s="282"/>
      <c r="N46" s="282"/>
    </row>
  </sheetData>
  <sheetProtection formatCells="0" formatColumns="0" formatRows="0" insertHyperlinks="0" sort="0" autoFilter="0" pivotTables="0"/>
  <customSheetViews>
    <customSheetView guid="{12C9832D-49BD-45CC-A5E0-F64F753F5189}" scale="115" showPageBreaks="1" hiddenRows="1" topLeftCell="A7">
      <selection activeCell="N43" sqref="N43"/>
      <pageMargins left="0.1" right="0" top="0.23" bottom="0.2" header="0" footer="0"/>
      <printOptions horizontalCentered="1"/>
      <pageSetup paperSize="9" orientation="landscape" r:id="rId1"/>
      <headerFooter alignWithMargins="0"/>
    </customSheetView>
  </customSheetViews>
  <mergeCells count="21">
    <mergeCell ref="B46:D46"/>
    <mergeCell ref="E10:E13"/>
    <mergeCell ref="H12:I12"/>
    <mergeCell ref="A6:N6"/>
    <mergeCell ref="L46:N46"/>
    <mergeCell ref="A36:D36"/>
    <mergeCell ref="B10:B13"/>
    <mergeCell ref="F12:G12"/>
    <mergeCell ref="C10:C13"/>
    <mergeCell ref="F46:J46"/>
    <mergeCell ref="J2:N2"/>
    <mergeCell ref="J3:N3"/>
    <mergeCell ref="L11:L13"/>
    <mergeCell ref="M11:M13"/>
    <mergeCell ref="A5:N5"/>
    <mergeCell ref="F11:J11"/>
    <mergeCell ref="J12:J13"/>
    <mergeCell ref="N10:N13"/>
    <mergeCell ref="D10:D13"/>
    <mergeCell ref="K11:K13"/>
    <mergeCell ref="A10:A13"/>
  </mergeCells>
  <phoneticPr fontId="5" type="noConversion"/>
  <printOptions horizontalCentered="1"/>
  <pageMargins left="0.1" right="0" top="0.23" bottom="0.2" header="0" footer="0"/>
  <pageSetup paperSize="9" orientation="landscape" r:id="rId2"/>
  <headerFooter alignWithMargins="0"/>
  <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Q71"/>
  <sheetViews>
    <sheetView topLeftCell="A12" zoomScale="115" zoomScaleNormal="115" workbookViewId="0">
      <selection activeCell="D15" sqref="D15"/>
    </sheetView>
  </sheetViews>
  <sheetFormatPr defaultRowHeight="17.25" x14ac:dyDescent="0.3"/>
  <cols>
    <col min="1" max="1" width="4.5" style="35" customWidth="1"/>
    <col min="2" max="2" width="15.375" style="35" customWidth="1"/>
    <col min="3" max="3" width="9.5" style="35" customWidth="1"/>
    <col min="4" max="4" width="12.75" style="35" customWidth="1"/>
    <col min="5" max="5" width="8.25" style="35" customWidth="1"/>
    <col min="6" max="6" width="7.125" style="35" customWidth="1"/>
    <col min="7" max="7" width="9.375" style="35" customWidth="1"/>
    <col min="8" max="8" width="9.5" style="35" customWidth="1"/>
    <col min="9" max="9" width="9.125" style="35" customWidth="1"/>
    <col min="10" max="10" width="6.375" style="35" customWidth="1"/>
    <col min="11" max="11" width="8.375" style="35" customWidth="1"/>
    <col min="12" max="12" width="7.375" style="35" customWidth="1"/>
    <col min="13" max="13" width="7.5" style="35" customWidth="1"/>
    <col min="14" max="14" width="9.25" style="35" customWidth="1"/>
    <col min="15" max="15" width="7.375" style="35" customWidth="1"/>
    <col min="16" max="16384" width="9" style="35"/>
  </cols>
  <sheetData>
    <row r="1" spans="1:17" ht="19.5" x14ac:dyDescent="0.35">
      <c r="O1" s="31" t="s">
        <v>172</v>
      </c>
    </row>
    <row r="2" spans="1:17" ht="25.5" customHeight="1" x14ac:dyDescent="0.3">
      <c r="A2" s="308" t="s">
        <v>17</v>
      </c>
      <c r="B2" s="308"/>
      <c r="C2" s="308"/>
      <c r="D2" s="308"/>
      <c r="E2" s="308"/>
      <c r="F2" s="36"/>
      <c r="K2" s="36"/>
      <c r="L2" s="37" t="s">
        <v>173</v>
      </c>
      <c r="M2" s="38"/>
      <c r="N2" s="38"/>
      <c r="O2" s="38"/>
    </row>
    <row r="3" spans="1:17" ht="18" x14ac:dyDescent="0.3">
      <c r="A3" s="309" t="s">
        <v>16</v>
      </c>
      <c r="B3" s="309"/>
      <c r="C3" s="309"/>
      <c r="D3" s="309"/>
      <c r="E3" s="309"/>
      <c r="F3" s="39"/>
      <c r="J3" s="37"/>
      <c r="K3" s="36"/>
      <c r="L3" s="37" t="s">
        <v>174</v>
      </c>
      <c r="M3" s="38"/>
      <c r="N3" s="38"/>
      <c r="O3" s="38"/>
    </row>
    <row r="4" spans="1:17" ht="9" customHeight="1" x14ac:dyDescent="0.3">
      <c r="B4" s="40"/>
      <c r="D4" s="41"/>
      <c r="E4" s="41"/>
      <c r="L4" s="41"/>
      <c r="M4" s="42"/>
    </row>
    <row r="5" spans="1:17" s="43" customFormat="1" ht="24" customHeight="1" x14ac:dyDescent="0.4">
      <c r="A5" s="274" t="s">
        <v>175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</row>
    <row r="6" spans="1:17" s="43" customFormat="1" ht="22.5" customHeight="1" x14ac:dyDescent="0.4">
      <c r="A6" s="274" t="s">
        <v>41</v>
      </c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</row>
    <row r="7" spans="1:17" s="44" customFormat="1" ht="22.5" customHeight="1" x14ac:dyDescent="0.3">
      <c r="A7" s="307" t="s">
        <v>251</v>
      </c>
      <c r="B7" s="307"/>
      <c r="C7" s="307"/>
      <c r="D7" s="307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</row>
    <row r="8" spans="1:17" s="44" customFormat="1" ht="22.5" customHeight="1" x14ac:dyDescent="0.3">
      <c r="A8" s="307" t="s">
        <v>176</v>
      </c>
      <c r="B8" s="307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7"/>
    </row>
    <row r="9" spans="1:17" s="45" customFormat="1" ht="15.75" customHeight="1" x14ac:dyDescent="0.35">
      <c r="D9" s="46"/>
      <c r="E9" s="47"/>
      <c r="F9" s="48"/>
      <c r="G9" s="48"/>
      <c r="I9" s="48"/>
      <c r="J9" s="48"/>
      <c r="K9" s="48"/>
      <c r="L9" s="48"/>
      <c r="M9" s="48"/>
      <c r="N9" s="34" t="s">
        <v>145</v>
      </c>
      <c r="O9" s="49"/>
    </row>
    <row r="10" spans="1:17" s="45" customFormat="1" ht="18" customHeight="1" x14ac:dyDescent="0.3">
      <c r="A10" s="324" t="s">
        <v>0</v>
      </c>
      <c r="B10" s="316" t="s">
        <v>29</v>
      </c>
      <c r="C10" s="316"/>
      <c r="D10" s="315" t="s">
        <v>177</v>
      </c>
      <c r="E10" s="315"/>
      <c r="F10" s="315"/>
      <c r="G10" s="315"/>
      <c r="H10" s="310" t="s">
        <v>178</v>
      </c>
      <c r="I10" s="318" t="s">
        <v>179</v>
      </c>
      <c r="J10" s="318" t="s">
        <v>180</v>
      </c>
      <c r="K10" s="314" t="s">
        <v>181</v>
      </c>
      <c r="L10" s="310" t="s">
        <v>182</v>
      </c>
      <c r="M10" s="310" t="s">
        <v>183</v>
      </c>
      <c r="N10" s="310" t="s">
        <v>184</v>
      </c>
      <c r="O10" s="310" t="s">
        <v>185</v>
      </c>
    </row>
    <row r="11" spans="1:17" s="45" customFormat="1" ht="138.75" customHeight="1" x14ac:dyDescent="0.3">
      <c r="A11" s="324"/>
      <c r="B11" s="316"/>
      <c r="C11" s="316"/>
      <c r="D11" s="50" t="s">
        <v>186</v>
      </c>
      <c r="E11" s="50" t="s">
        <v>187</v>
      </c>
      <c r="F11" s="50" t="s">
        <v>188</v>
      </c>
      <c r="G11" s="50" t="s">
        <v>189</v>
      </c>
      <c r="H11" s="317"/>
      <c r="I11" s="319"/>
      <c r="J11" s="319"/>
      <c r="K11" s="280"/>
      <c r="L11" s="311"/>
      <c r="M11" s="311"/>
      <c r="N11" s="311"/>
      <c r="O11" s="311"/>
    </row>
    <row r="12" spans="1:17" s="54" customFormat="1" ht="14.25" customHeight="1" x14ac:dyDescent="0.3">
      <c r="A12" s="51" t="s">
        <v>1</v>
      </c>
      <c r="B12" s="312" t="s">
        <v>2</v>
      </c>
      <c r="C12" s="313"/>
      <c r="D12" s="51" t="s">
        <v>3</v>
      </c>
      <c r="E12" s="51" t="s">
        <v>4</v>
      </c>
      <c r="F12" s="51" t="s">
        <v>5</v>
      </c>
      <c r="G12" s="51" t="s">
        <v>6</v>
      </c>
      <c r="H12" s="52" t="s">
        <v>7</v>
      </c>
      <c r="I12" s="52" t="s">
        <v>8</v>
      </c>
      <c r="J12" s="52" t="s">
        <v>9</v>
      </c>
      <c r="K12" s="51" t="s">
        <v>10</v>
      </c>
      <c r="L12" s="51" t="s">
        <v>11</v>
      </c>
      <c r="M12" s="52" t="s">
        <v>160</v>
      </c>
      <c r="N12" s="52" t="s">
        <v>161</v>
      </c>
      <c r="O12" s="52" t="s">
        <v>162</v>
      </c>
      <c r="P12" s="53"/>
    </row>
    <row r="13" spans="1:17" ht="18" customHeight="1" x14ac:dyDescent="0.3">
      <c r="A13" s="271">
        <v>1</v>
      </c>
      <c r="B13" s="266" t="s">
        <v>293</v>
      </c>
      <c r="C13" s="267" t="s">
        <v>294</v>
      </c>
      <c r="D13" s="58">
        <f>IF('Mau A3'!C13='Mau A2 Phương'!E7,'Mau A2 Phương'!J35,0)+IF('Mau A3'!C13='Mau A1 Phương'!E7,'Mau A1 Phương'!J35,0)</f>
        <v>368.8</v>
      </c>
      <c r="E13" s="58">
        <f>IF('Mau A3'!C13='Mau A2 Phương'!E7,'Mau A2 Phương'!K35,0)+IF('Mau A3'!C13='Mau A1 Phương'!E7,'Mau A1 Phương'!K35,0)</f>
        <v>93</v>
      </c>
      <c r="F13" s="268">
        <f>IF('Mau A3'!C13='Mau A2 Phương'!E7,'Mau A2 Phương'!L35,0)+IF('Mau A3'!C13='Mau A1 Phương'!E7,'Mau A1 Phương'!L35,0)</f>
        <v>10</v>
      </c>
      <c r="G13" s="263">
        <f>D13+E13+F13</f>
        <v>471.8</v>
      </c>
      <c r="H13" s="210">
        <v>310</v>
      </c>
      <c r="I13" s="70">
        <f t="shared" ref="I13:I62" si="0">IF(G13&gt;H13,G13-H13,"0")</f>
        <v>161.80000000000001</v>
      </c>
      <c r="J13" s="70" t="str">
        <f t="shared" ref="J13:J62" si="1">IF(G13&lt;H13,(H13-G13),"0")</f>
        <v>0</v>
      </c>
      <c r="K13" s="71">
        <f>'Mau B3'!H13</f>
        <v>0</v>
      </c>
      <c r="L13" s="58">
        <v>268.8</v>
      </c>
      <c r="M13" s="58"/>
      <c r="N13" s="72">
        <f t="shared" ref="N13:N62" si="2">ROUND(IF((I13-J13+K13+L13-M13)&gt;0,(I13-J13+K13+L13-M13),"0"),1)</f>
        <v>430.6</v>
      </c>
      <c r="O13" s="72">
        <f t="shared" ref="O13:O62" si="3">ROUND(IF((I13-J13+K13+L13-M13)&lt;0,-(I13-J13+K13+L13-M13),"0"),1)</f>
        <v>0</v>
      </c>
      <c r="Q13" s="59"/>
    </row>
    <row r="14" spans="1:17" ht="18" customHeight="1" x14ac:dyDescent="0.3">
      <c r="A14" s="271">
        <v>2</v>
      </c>
      <c r="B14" s="266" t="s">
        <v>295</v>
      </c>
      <c r="C14" s="267" t="s">
        <v>296</v>
      </c>
      <c r="D14" s="58">
        <f>IF('Mau A3'!C14='Mau A2 Thịnh'!E7,'Mau A2 Thịnh'!J34,0)+IF('Mau A3'!C14='Mau A1 Thịnh'!E7,'Mau A1 Thịnh'!J32,0)</f>
        <v>550</v>
      </c>
      <c r="E14" s="58">
        <f>IF('Mau A3'!C14='Mau A2 Thịnh'!E7,'Mau A2 Thịnh'!K34,0)+IF('Mau A3'!C14='Mau A1 Thịnh'!E7,'Mau A1 Thịnh'!K32,0)</f>
        <v>72.5</v>
      </c>
      <c r="F14" s="58">
        <f>IF('Mau A3'!C14='Mau A2 Thịnh'!E7,'Mau A2 Thịnh'!L34,0)+IF('Mau A3'!C14='Mau A1 Thịnh'!E7,'Mau A1 Thịnh'!L32,0)</f>
        <v>4</v>
      </c>
      <c r="G14" s="263">
        <f t="shared" ref="G14:G62" si="4">D14+E14+F14</f>
        <v>626.5</v>
      </c>
      <c r="H14" s="60">
        <v>290</v>
      </c>
      <c r="I14" s="70">
        <f t="shared" si="0"/>
        <v>336.5</v>
      </c>
      <c r="J14" s="70" t="str">
        <f t="shared" si="1"/>
        <v>0</v>
      </c>
      <c r="K14" s="71">
        <f>'Mau B3'!H14</f>
        <v>0</v>
      </c>
      <c r="L14" s="58">
        <v>67.8</v>
      </c>
      <c r="M14" s="58"/>
      <c r="N14" s="72">
        <f t="shared" si="2"/>
        <v>404.3</v>
      </c>
      <c r="O14" s="72">
        <f t="shared" si="3"/>
        <v>0</v>
      </c>
    </row>
    <row r="15" spans="1:17" ht="18" customHeight="1" x14ac:dyDescent="0.3">
      <c r="A15" s="271">
        <v>3</v>
      </c>
      <c r="B15" s="266" t="s">
        <v>349</v>
      </c>
      <c r="C15" s="267" t="s">
        <v>347</v>
      </c>
      <c r="D15" s="58">
        <f>IF('Mau A3'!C15='Mau A2 A Tuấn'!E7,'Mau A2 A Tuấn'!J36,0)+IF('Mau A3'!C15='Mau A1 A Tuấn'!E7,'Mau A1 A Tuấn'!J35,0)</f>
        <v>442.6</v>
      </c>
      <c r="E15" s="58">
        <f>IF('Mau A3'!C15='Mau A2 A Tuấn'!E7,'Mau A2 A Tuấn'!K36,0)+IF('Mau A3'!C15='Mau A1 A Tuấn'!E7,'Mau A1 A Tuấn'!K35,0)</f>
        <v>52</v>
      </c>
      <c r="F15" s="58">
        <f>IF('Mau A3'!C15='Mau A2 A Tuấn'!E7,'Mau A2 A Tuấn'!L36,0)+IF('Mau A3'!C15='Mau A1 A Tuấn'!E7,'Mau A1 A Tuấn'!L35,0)</f>
        <v>9</v>
      </c>
      <c r="G15" s="263">
        <f t="shared" si="4"/>
        <v>503.6</v>
      </c>
      <c r="H15" s="60">
        <v>236.7</v>
      </c>
      <c r="I15" s="70">
        <f t="shared" si="0"/>
        <v>266.90000000000003</v>
      </c>
      <c r="J15" s="70" t="str">
        <f t="shared" si="1"/>
        <v>0</v>
      </c>
      <c r="K15" s="71">
        <f>'Mau B3'!H15</f>
        <v>0</v>
      </c>
      <c r="L15" s="58"/>
      <c r="M15" s="58">
        <v>34.6</v>
      </c>
      <c r="N15" s="72">
        <f t="shared" si="2"/>
        <v>232.3</v>
      </c>
      <c r="O15" s="72">
        <f t="shared" si="3"/>
        <v>0</v>
      </c>
    </row>
    <row r="16" spans="1:17" ht="18" customHeight="1" x14ac:dyDescent="0.3">
      <c r="A16" s="271">
        <v>4</v>
      </c>
      <c r="B16" s="266" t="s">
        <v>310</v>
      </c>
      <c r="C16" s="267" t="s">
        <v>374</v>
      </c>
      <c r="D16" s="58">
        <f>IF('Mau A3'!C16='Mau A2 Mạnh'!E7,'Mau A2 Mạnh'!J35,0)+IF('Mau A3'!C16='Mau A1 Mạnh'!E7,'Mau A1 Mạnh'!J35,0)</f>
        <v>445</v>
      </c>
      <c r="E16" s="58">
        <f>IF('Mau A3'!C16='Mau A2 Mạnh'!E7,'Mau A2 Mạnh'!K35,0)+IF('Mau A3'!C16='Mau A1 Mạnh'!E7,'Mau A1 Mạnh'!K35,0)</f>
        <v>52</v>
      </c>
      <c r="F16" s="58">
        <f>IF('Mau A3'!C16='Mau A1 Mạnh'!E7,'Mau A1 Mạnh'!L35,0)</f>
        <v>0</v>
      </c>
      <c r="G16" s="263">
        <f t="shared" si="4"/>
        <v>497</v>
      </c>
      <c r="H16" s="60">
        <v>250</v>
      </c>
      <c r="I16" s="70">
        <f t="shared" si="0"/>
        <v>247</v>
      </c>
      <c r="J16" s="70" t="str">
        <f t="shared" si="1"/>
        <v>0</v>
      </c>
      <c r="K16" s="71">
        <f>'Mau B3'!H16</f>
        <v>0</v>
      </c>
      <c r="L16" s="58">
        <v>76.900000000000006</v>
      </c>
      <c r="M16" s="58"/>
      <c r="N16" s="72">
        <f t="shared" si="2"/>
        <v>323.89999999999998</v>
      </c>
      <c r="O16" s="72">
        <f t="shared" si="3"/>
        <v>0</v>
      </c>
    </row>
    <row r="17" spans="1:15" ht="18" customHeight="1" x14ac:dyDescent="0.3">
      <c r="A17" s="271">
        <v>5</v>
      </c>
      <c r="B17" s="266" t="s">
        <v>311</v>
      </c>
      <c r="C17" s="267" t="s">
        <v>376</v>
      </c>
      <c r="D17" s="58">
        <f>IF('Mau A3'!C17='Mau A2 Đức'!E7,'Mau A2 Đức'!J35,0)+IF('Mau A3'!C17='Mau A1 Đức'!E7,'Mau A1 Đức'!J35,0)</f>
        <v>454</v>
      </c>
      <c r="E17" s="58">
        <f>IF('Mau A3'!C17='Mau A2 Đức'!E7,'Mau A2 Đức'!K35,0)+IF('Mau A3'!C17='Mau A1 Đức'!E7,'Mau A1 Đức'!K35,0)</f>
        <v>0</v>
      </c>
      <c r="F17" s="58">
        <f>IF('Mau A3'!C17='Mau A2 Đức'!E7,'Mau A2 Đức'!L35,0)+IF('Mau A3'!C17='Mau A1 Đức'!E7,'Mau A1 Đức'!L35,0)</f>
        <v>0</v>
      </c>
      <c r="G17" s="263">
        <f t="shared" si="4"/>
        <v>454</v>
      </c>
      <c r="H17" s="60">
        <v>260</v>
      </c>
      <c r="I17" s="70">
        <f t="shared" si="0"/>
        <v>194</v>
      </c>
      <c r="J17" s="70" t="str">
        <f t="shared" si="1"/>
        <v>0</v>
      </c>
      <c r="K17" s="71">
        <f>'Mau B3'!H17</f>
        <v>0</v>
      </c>
      <c r="L17" s="58">
        <v>56.9</v>
      </c>
      <c r="M17" s="58"/>
      <c r="N17" s="72">
        <f t="shared" si="2"/>
        <v>250.9</v>
      </c>
      <c r="O17" s="72">
        <f t="shared" si="3"/>
        <v>0</v>
      </c>
    </row>
    <row r="18" spans="1:15" ht="18" customHeight="1" x14ac:dyDescent="0.3">
      <c r="A18" s="271">
        <v>6</v>
      </c>
      <c r="B18" s="266" t="s">
        <v>312</v>
      </c>
      <c r="C18" s="267" t="s">
        <v>352</v>
      </c>
      <c r="D18" s="58">
        <f>IF('Mau A3'!C18='Mau A2 Thái'!E7,'Mau A2 Thái'!J35,0)+IF('Mau A3'!C18='Mau A1 Thái'!E7,'Mau A1 Thái'!J38,0)</f>
        <v>260</v>
      </c>
      <c r="E18" s="58">
        <f>IF('Mau A3'!C18='Mau A2 Thái'!E7,'Mau A2 Thái'!K35,0)+IF('Mau A3'!C18='Mau A1 Thái'!E7,'Mau A1 Thái'!K38,0)</f>
        <v>19.5</v>
      </c>
      <c r="F18" s="58">
        <f>IF('Mau A3'!C18='Mau A2 Thái'!E7,'Mau A2 Thái'!L35,0)+IF('Mau A3'!C18='Mau A1 Thái'!E7,'Mau A1 Thái'!L38,0)</f>
        <v>0</v>
      </c>
      <c r="G18" s="263">
        <f t="shared" si="4"/>
        <v>279.5</v>
      </c>
      <c r="H18" s="60">
        <v>260</v>
      </c>
      <c r="I18" s="70">
        <f t="shared" si="0"/>
        <v>19.5</v>
      </c>
      <c r="J18" s="70" t="str">
        <f t="shared" si="1"/>
        <v>0</v>
      </c>
      <c r="K18" s="71">
        <f>'Mau B3'!H18</f>
        <v>0</v>
      </c>
      <c r="L18" s="58"/>
      <c r="M18" s="58">
        <v>95.9</v>
      </c>
      <c r="N18" s="72">
        <f t="shared" si="2"/>
        <v>0</v>
      </c>
      <c r="O18" s="72">
        <f t="shared" si="3"/>
        <v>76.400000000000006</v>
      </c>
    </row>
    <row r="19" spans="1:15" ht="18" customHeight="1" x14ac:dyDescent="0.3">
      <c r="A19" s="271">
        <v>7</v>
      </c>
      <c r="B19" s="266" t="s">
        <v>364</v>
      </c>
      <c r="C19" s="267" t="s">
        <v>363</v>
      </c>
      <c r="D19" s="58">
        <f>IF('Mau A3'!C19='Mau A2 Tuấn Kiệt'!E7,'Mau A2 Tuấn Kiệt'!J36,0)+IF('Mau A3'!C19='Mau A1 Tuấn Kiệt'!E7,'Mau A1 Tuấn Kiệt'!J37,0)</f>
        <v>469</v>
      </c>
      <c r="E19" s="58">
        <f>IF('Mau A3'!C19='Mau A2 Tuấn Kiệt'!E7,'Mau A2 Tuấn Kiệt'!K36,0)+IF('Mau A3'!C19='Mau A1 Tuấn Kiệt'!E7,'Mau A1 Tuấn Kiệt'!K37,0)</f>
        <v>52</v>
      </c>
      <c r="F19" s="58">
        <f>IF('Mau A3'!C19='Mau A2 Tuấn Kiệt'!E7,'Mau A2 Tuấn Kiệt'!L36,0)+IF('Mau A3'!C19='Mau A1 Tuấn Kiệt'!E7,'Mau A1 Tuấn Kiệt'!L37,0)</f>
        <v>5</v>
      </c>
      <c r="G19" s="263">
        <f t="shared" si="4"/>
        <v>526</v>
      </c>
      <c r="H19" s="60">
        <v>260</v>
      </c>
      <c r="I19" s="70">
        <f t="shared" si="0"/>
        <v>266</v>
      </c>
      <c r="J19" s="70" t="str">
        <f t="shared" si="1"/>
        <v>0</v>
      </c>
      <c r="K19" s="71">
        <f>'Mau B3'!H19</f>
        <v>0</v>
      </c>
      <c r="L19" s="58">
        <v>69.400000000000006</v>
      </c>
      <c r="M19" s="58"/>
      <c r="N19" s="72">
        <f t="shared" si="2"/>
        <v>335.4</v>
      </c>
      <c r="O19" s="72">
        <f t="shared" si="3"/>
        <v>0</v>
      </c>
    </row>
    <row r="20" spans="1:15" ht="18" customHeight="1" x14ac:dyDescent="0.3">
      <c r="A20" s="271">
        <v>8</v>
      </c>
      <c r="B20" s="266" t="s">
        <v>365</v>
      </c>
      <c r="C20" s="267" t="s">
        <v>358</v>
      </c>
      <c r="D20" s="58">
        <f>IF('Mau A3'!C20='Mau A2 M Tuấn'!E7,'Mau A2 M Tuấn'!J35,0)+IF('Mau A3'!C20='Mau A1 M Tuấn'!E7,'Mau A1 M Tuấn'!J35,0)</f>
        <v>475</v>
      </c>
      <c r="E20" s="58">
        <f>IF('Mau A3'!C20='Mau A2 M Tuấn'!E7,'Mau A2 M Tuấn'!K35,0)+IF('Mau A3'!C20='Mau A1 M Tuấn'!E7,'Mau A1 M Tuấn'!K35,0)</f>
        <v>19.5</v>
      </c>
      <c r="F20" s="58">
        <f>IF('Mau A3'!C20='Mau A2 M Tuấn'!E7,'Mau A2 M Tuấn'!L35,0)+IF('Mau A3'!C20='Mau A1 M Tuấn'!E7,'Mau A1 M Tuấn'!L35,0)</f>
        <v>0</v>
      </c>
      <c r="G20" s="263">
        <f t="shared" si="4"/>
        <v>494.5</v>
      </c>
      <c r="H20" s="60">
        <v>260</v>
      </c>
      <c r="I20" s="70">
        <f t="shared" si="0"/>
        <v>234.5</v>
      </c>
      <c r="J20" s="70" t="str">
        <f t="shared" si="1"/>
        <v>0</v>
      </c>
      <c r="K20" s="71">
        <f>'Mau B3'!H20</f>
        <v>0</v>
      </c>
      <c r="L20" s="58"/>
      <c r="M20" s="58">
        <v>115.6</v>
      </c>
      <c r="N20" s="72">
        <f t="shared" si="2"/>
        <v>118.9</v>
      </c>
      <c r="O20" s="72">
        <f t="shared" si="3"/>
        <v>0</v>
      </c>
    </row>
    <row r="21" spans="1:15" ht="18" customHeight="1" x14ac:dyDescent="0.3">
      <c r="A21" s="271">
        <v>9</v>
      </c>
      <c r="B21" s="266" t="s">
        <v>313</v>
      </c>
      <c r="C21" s="267" t="s">
        <v>314</v>
      </c>
      <c r="D21" s="58">
        <f>IF('Mau A3'!C21='Mau A2 T Sơn'!E7,'Mau A2 T Sơn'!J32,0)+IF('Mau A3'!C21='Mau A1 T Sơn'!E7,'Mau A1 T Sơn'!J33,0)</f>
        <v>454.7</v>
      </c>
      <c r="E21" s="58">
        <f>IF('Mau A3'!C21='Mau A2 T Sơn'!E7,'Mau A2 T Sơn'!K32,0)+IF('Mau A3'!C21='Mau A1 T Sơn'!E7,'Mau A1 T Sơn'!K33,0)</f>
        <v>39</v>
      </c>
      <c r="F21" s="58">
        <f>IF('Mau A3'!C21='Mau A2 T Sơn'!E7,'Mau A2 T Sơn'!L32,0)+IF('Mau A3'!C21='Mau A1 T Sơn'!E7,'Mau A1 T Sơn'!L33,0)</f>
        <v>0</v>
      </c>
      <c r="G21" s="263">
        <f t="shared" si="4"/>
        <v>493.7</v>
      </c>
      <c r="H21" s="60">
        <v>260</v>
      </c>
      <c r="I21" s="70">
        <f t="shared" si="0"/>
        <v>233.7</v>
      </c>
      <c r="J21" s="70" t="str">
        <f t="shared" si="1"/>
        <v>0</v>
      </c>
      <c r="K21" s="71">
        <f>'Mau B3'!H21</f>
        <v>0</v>
      </c>
      <c r="L21" s="58"/>
      <c r="M21" s="58">
        <v>82.8</v>
      </c>
      <c r="N21" s="72">
        <f t="shared" si="2"/>
        <v>150.9</v>
      </c>
      <c r="O21" s="72">
        <f t="shared" si="3"/>
        <v>0</v>
      </c>
    </row>
    <row r="22" spans="1:15" ht="18" customHeight="1" x14ac:dyDescent="0.3">
      <c r="A22" s="271">
        <v>10</v>
      </c>
      <c r="B22" s="266" t="s">
        <v>315</v>
      </c>
      <c r="C22" s="267" t="s">
        <v>316</v>
      </c>
      <c r="D22" s="58">
        <f>IF('Mau A3'!C22='Mau A2 P Nguyên'!E7,'Mau A2 P Nguyên'!J35,0)+IF('Mau A3'!C22='Mau A1 P Nguyên'!E7,'Mau A1 P Nguyên'!J35,0)</f>
        <v>450.4</v>
      </c>
      <c r="E22" s="58">
        <f>IF('Mau A3'!C22='Mau A2 P Nguyên'!E7,'Mau A2 P Nguyên'!K35,0)+IF('Mau A3'!C22='Mau A1 P Nguyên'!E7,'Mau A1 P Nguyên'!K35,0)</f>
        <v>52</v>
      </c>
      <c r="F22" s="58">
        <f>IF('Mau A3'!C22='Mau A2 P Nguyên'!E7,'Mau A2 P Nguyên'!L35,0)+IF('Mau A3'!C22='Mau A1 P Nguyên'!E7,'Mau A1 P Nguyên'!L35,0)</f>
        <v>13.899999999999999</v>
      </c>
      <c r="G22" s="263">
        <f t="shared" si="4"/>
        <v>516.29999999999995</v>
      </c>
      <c r="H22" s="60">
        <v>260</v>
      </c>
      <c r="I22" s="70">
        <f t="shared" si="0"/>
        <v>256.29999999999995</v>
      </c>
      <c r="J22" s="70" t="str">
        <f t="shared" si="1"/>
        <v>0</v>
      </c>
      <c r="K22" s="71">
        <f>'Mau B3'!H22</f>
        <v>0</v>
      </c>
      <c r="L22" s="58">
        <v>111.6</v>
      </c>
      <c r="M22" s="58"/>
      <c r="N22" s="72">
        <f t="shared" si="2"/>
        <v>367.9</v>
      </c>
      <c r="O22" s="72">
        <f t="shared" si="3"/>
        <v>0</v>
      </c>
    </row>
    <row r="23" spans="1:15" ht="18" customHeight="1" x14ac:dyDescent="0.3">
      <c r="A23" s="271">
        <v>11</v>
      </c>
      <c r="B23" s="266" t="s">
        <v>366</v>
      </c>
      <c r="C23" s="267" t="s">
        <v>318</v>
      </c>
      <c r="D23" s="58">
        <f>IF('Mau A3'!C23='Mau A2 Bình'!E7,'Mau A2 Bình'!J35,0)+IF('Mau A3'!C23='Mau A1 Bình'!E7,'Mau A1 Bình'!J35,0)</f>
        <v>498.8</v>
      </c>
      <c r="E23" s="58">
        <f>IF('Mau A3'!C23='Mau A2 Bình'!E7,'Mau A2 Bình'!K35,0)+IF('Mau A3'!C23='Mau A1 Bình'!E7,'Mau A1 Bình'!K35,0)</f>
        <v>39</v>
      </c>
      <c r="F23" s="58">
        <f>IF('Mau A3'!C23='Mau A2 Bình'!E7,'Mau A2 Bình'!L35,0)+IF('Mau A3'!C23='Mau A1 Bình'!E7,'Mau A1 Bình'!L35,0)</f>
        <v>0</v>
      </c>
      <c r="G23" s="263">
        <f t="shared" si="4"/>
        <v>537.79999999999995</v>
      </c>
      <c r="H23" s="60">
        <v>260</v>
      </c>
      <c r="I23" s="70">
        <f t="shared" si="0"/>
        <v>277.79999999999995</v>
      </c>
      <c r="J23" s="70" t="str">
        <f t="shared" si="1"/>
        <v>0</v>
      </c>
      <c r="K23" s="71">
        <f>'Mau B3'!H23</f>
        <v>0</v>
      </c>
      <c r="L23" s="58"/>
      <c r="M23" s="58">
        <v>102.5</v>
      </c>
      <c r="N23" s="72">
        <f t="shared" si="2"/>
        <v>175.3</v>
      </c>
      <c r="O23" s="72">
        <f t="shared" si="3"/>
        <v>0</v>
      </c>
    </row>
    <row r="24" spans="1:15" ht="18" customHeight="1" x14ac:dyDescent="0.3">
      <c r="A24" s="271">
        <v>12</v>
      </c>
      <c r="B24" s="266" t="s">
        <v>319</v>
      </c>
      <c r="C24" s="267" t="s">
        <v>320</v>
      </c>
      <c r="D24" s="58">
        <f>IF('Mau A3'!C24='Mau A2 Duy'!E7,'Mau A2 Duy'!J35,0)+IF('Mau A3'!C24='Mau A1 Duy'!E7,'Mau A1 Duy'!J36,0)</f>
        <v>534</v>
      </c>
      <c r="E24" s="58">
        <f>IF('Mau A3'!C24='Mau A2 Duy'!E7,'Mau A2 Duy'!K35,0)+IF('Mau A3'!C24='Mau A1 Duy'!E7,'Mau A1 Duy'!K36,0)</f>
        <v>19.5</v>
      </c>
      <c r="F24" s="58">
        <f>IF('Mau A3'!C24='Mau A2 Duy'!E7,'Mau A2 Duy'!L35,0)+IF('Mau A3'!C24='Mau A1 Duy'!E7,'Mau A1 Duy'!L36,0)</f>
        <v>0</v>
      </c>
      <c r="G24" s="263">
        <f t="shared" si="4"/>
        <v>553.5</v>
      </c>
      <c r="H24" s="60">
        <v>260</v>
      </c>
      <c r="I24" s="70">
        <f t="shared" si="0"/>
        <v>293.5</v>
      </c>
      <c r="J24" s="70" t="str">
        <f t="shared" si="1"/>
        <v>0</v>
      </c>
      <c r="K24" s="71">
        <f>'Mau B3'!H24</f>
        <v>0</v>
      </c>
      <c r="L24" s="58"/>
      <c r="M24" s="58">
        <v>108.1</v>
      </c>
      <c r="N24" s="72">
        <f t="shared" si="2"/>
        <v>185.4</v>
      </c>
      <c r="O24" s="72">
        <f t="shared" si="3"/>
        <v>0</v>
      </c>
    </row>
    <row r="25" spans="1:15" ht="18" customHeight="1" x14ac:dyDescent="0.3">
      <c r="A25" s="271">
        <v>13</v>
      </c>
      <c r="B25" s="266" t="s">
        <v>321</v>
      </c>
      <c r="C25" s="267" t="s">
        <v>322</v>
      </c>
      <c r="D25" s="58">
        <f>IF('Mau A3'!C25='Mau A2 Tín'!E7,'Mau A2 Tín'!J35,0)+IF('Mau A3'!C25='Mau A1 Tín'!E7,'Mau A1 Tín'!J22,0)</f>
        <v>565</v>
      </c>
      <c r="E25" s="58">
        <f>IF('Mau A3'!C25='Mau A2 Tín'!E7,'Mau A2 Tín'!K35,0)+IF('Mau A3'!C25='Mau A1 Tín'!E7,'Mau A1 Tín'!K22,0)</f>
        <v>0</v>
      </c>
      <c r="F25" s="58">
        <f>IF('Mau A3'!C25='Mau A2 Tín'!E7,'Mau A2 Tín'!L35,0)+IF('Mau A3'!C25='Mau A1 Tín'!E7,'Mau A1 Tín'!L22,0)</f>
        <v>0</v>
      </c>
      <c r="G25" s="263">
        <f t="shared" si="4"/>
        <v>565</v>
      </c>
      <c r="H25" s="60">
        <v>260</v>
      </c>
      <c r="I25" s="70">
        <f t="shared" si="0"/>
        <v>305</v>
      </c>
      <c r="J25" s="70" t="str">
        <f t="shared" si="1"/>
        <v>0</v>
      </c>
      <c r="K25" s="71">
        <f>'Mau B3'!H25</f>
        <v>0</v>
      </c>
      <c r="L25" s="58"/>
      <c r="M25" s="58">
        <v>106.3</v>
      </c>
      <c r="N25" s="72">
        <f t="shared" si="2"/>
        <v>198.7</v>
      </c>
      <c r="O25" s="72">
        <f t="shared" si="3"/>
        <v>0</v>
      </c>
    </row>
    <row r="26" spans="1:15" ht="18" customHeight="1" x14ac:dyDescent="0.3">
      <c r="A26" s="271">
        <v>14</v>
      </c>
      <c r="B26" s="266" t="s">
        <v>323</v>
      </c>
      <c r="C26" s="267" t="s">
        <v>324</v>
      </c>
      <c r="D26" s="58">
        <f>IF('Mau A3'!C26='Mau A2 Hóa'!E7,'Mau A2 Hóa'!J35,0)+IF('Mau A3'!C26='Mau A1 Hóa'!E7,'Mau A1 Hóa'!J35,0)</f>
        <v>600.4</v>
      </c>
      <c r="E26" s="58">
        <f>IF('Mau A3'!C26='Mau A2 Hóa'!E7,'Mau A2 Hóa'!K35,0)+IF('Mau A3'!C26='Mau A1 Hóa'!E7,'Mau A1 Hóa'!K35,0)</f>
        <v>19.5</v>
      </c>
      <c r="F26" s="58">
        <f>IF('Mau A3'!C26='Mau A2 Hóa'!E7,'Mau A2 Hóa'!L35,0)+IF('Mau A3'!C26='Mau A1 Hóa'!E7,'Mau A1 Hóa'!L35,0)</f>
        <v>0</v>
      </c>
      <c r="G26" s="263">
        <f t="shared" si="4"/>
        <v>619.9</v>
      </c>
      <c r="H26" s="60">
        <v>256.7</v>
      </c>
      <c r="I26" s="70">
        <f t="shared" si="0"/>
        <v>363.2</v>
      </c>
      <c r="J26" s="70" t="str">
        <f t="shared" si="1"/>
        <v>0</v>
      </c>
      <c r="K26" s="71">
        <f>'Mau B3'!H26</f>
        <v>0</v>
      </c>
      <c r="L26" s="58"/>
      <c r="M26" s="58">
        <v>89.8</v>
      </c>
      <c r="N26" s="72">
        <f t="shared" si="2"/>
        <v>273.39999999999998</v>
      </c>
      <c r="O26" s="72">
        <f t="shared" si="3"/>
        <v>0</v>
      </c>
    </row>
    <row r="27" spans="1:15" ht="18" customHeight="1" x14ac:dyDescent="0.3">
      <c r="A27" s="271">
        <v>15</v>
      </c>
      <c r="B27" s="266" t="s">
        <v>369</v>
      </c>
      <c r="C27" s="267" t="s">
        <v>368</v>
      </c>
      <c r="D27" s="58">
        <f>IF('Mau A3'!C27='Mau A2 P Bảo'!E7,'Mau A2 P Bảo'!J35,0)+IF('Mau A3'!C27='Mau A1 P Bảo'!E7,'Mau A1 P Bảo'!J35,0)</f>
        <v>392.3</v>
      </c>
      <c r="E27" s="58">
        <f>IF('Mau A3'!C27='Mau A2 P Bảo'!E7,'Mau A2 P Bảo'!K35,0)+IF('Mau A3'!C27='Mau A1 P Bảo'!E7,'Mau A1 P Bảo'!K35,0)</f>
        <v>19.5</v>
      </c>
      <c r="F27" s="58">
        <f>IF('Mau A3'!C27='Mau A2 P Bảo'!E7,'Mau A2 P Bảo'!L35,0)+IF('Mau A3'!C27='Mau A1 P Bảo'!E7,'Mau A1 P Bảo'!L35,0)</f>
        <v>0</v>
      </c>
      <c r="G27" s="263">
        <f t="shared" si="4"/>
        <v>411.8</v>
      </c>
      <c r="H27" s="60">
        <v>130</v>
      </c>
      <c r="I27" s="70">
        <f t="shared" si="0"/>
        <v>281.8</v>
      </c>
      <c r="J27" s="70" t="str">
        <f t="shared" si="1"/>
        <v>0</v>
      </c>
      <c r="K27" s="71">
        <f>'Mau B3'!H27</f>
        <v>0</v>
      </c>
      <c r="L27" s="58">
        <v>1.9</v>
      </c>
      <c r="M27" s="58"/>
      <c r="N27" s="72">
        <f t="shared" si="2"/>
        <v>283.7</v>
      </c>
      <c r="O27" s="72">
        <f t="shared" si="3"/>
        <v>0</v>
      </c>
    </row>
    <row r="28" spans="1:15" ht="18" customHeight="1" x14ac:dyDescent="0.3">
      <c r="A28" s="271">
        <v>16</v>
      </c>
      <c r="B28" s="266" t="s">
        <v>370</v>
      </c>
      <c r="C28" s="267" t="s">
        <v>354</v>
      </c>
      <c r="D28" s="58">
        <f>IF('Mau A3'!C28='Mau A2 Q Bảo'!E7,'Mau A2 Q Bảo'!J36,0)+IF('Mau A3'!C28='Mau A1 Q Bảo'!E7,'Mau A1 Q Bảo'!J35,0)</f>
        <v>370.6</v>
      </c>
      <c r="E28" s="58">
        <f>IF('Mau A3'!C28='Mau A2 Q Bảo'!E7,'Mau A2 Q Bảo'!K35,0)+IF('Mau A3'!C28='Mau A1 Q Bảo'!E7,'Mau A1 Q Bảo'!K35,0)</f>
        <v>0</v>
      </c>
      <c r="F28" s="58">
        <f>IF('Mau A3'!C28='Mau A2 Q Bảo'!E7,'Mau A2 Q Bảo'!L36,0)+IF('Mau A3'!C28='Mau A1 Q Bảo'!E7,'Mau A1 Q Bảo'!L35,0)</f>
        <v>0</v>
      </c>
      <c r="G28" s="263">
        <f t="shared" si="4"/>
        <v>370.6</v>
      </c>
      <c r="H28" s="60">
        <v>130</v>
      </c>
      <c r="I28" s="70">
        <f t="shared" si="0"/>
        <v>240.60000000000002</v>
      </c>
      <c r="J28" s="70" t="str">
        <f t="shared" si="1"/>
        <v>0</v>
      </c>
      <c r="K28" s="71">
        <f>'Mau B3'!H28</f>
        <v>0</v>
      </c>
      <c r="L28" s="58"/>
      <c r="M28" s="58">
        <v>39.1</v>
      </c>
      <c r="N28" s="72">
        <f t="shared" si="2"/>
        <v>201.5</v>
      </c>
      <c r="O28" s="72">
        <f t="shared" si="3"/>
        <v>0</v>
      </c>
    </row>
    <row r="29" spans="1:15" ht="18" customHeight="1" x14ac:dyDescent="0.3">
      <c r="A29" s="271">
        <v>17</v>
      </c>
      <c r="B29" s="266" t="s">
        <v>325</v>
      </c>
      <c r="C29" s="267" t="s">
        <v>326</v>
      </c>
      <c r="D29" s="58">
        <f>IF('Mau A3'!C29='Mau A2 Trung'!E7,'Mau A2 Trung'!J35,0)+IF('Mau A3'!C29='Mau A1 Trung'!E7,'Mau A1 Trung'!J37,0)</f>
        <v>543.6</v>
      </c>
      <c r="E29" s="58">
        <f>IF('Mau A3'!C29='Mau A2 Trung'!E7,'Mau A2 Trung'!K35,0)+IF('Mau A3'!C29='Mau A1 Trung'!E7,'Mau A1 Trung'!K37,0)</f>
        <v>39</v>
      </c>
      <c r="F29" s="58">
        <f>IF('Mau A3'!C29='Mau A2 Trung'!E7,'Mau A2 Trung'!L35,0)+IF('Mau A3'!C29='Mau A1 Trung'!E7,'Mau A1 Trung'!L37,0)</f>
        <v>0</v>
      </c>
      <c r="G29" s="263">
        <f t="shared" si="4"/>
        <v>582.6</v>
      </c>
      <c r="H29" s="60">
        <v>248.2</v>
      </c>
      <c r="I29" s="70">
        <f t="shared" si="0"/>
        <v>334.40000000000003</v>
      </c>
      <c r="J29" s="70" t="str">
        <f t="shared" si="1"/>
        <v>0</v>
      </c>
      <c r="K29" s="71">
        <f>'Mau B3'!H29</f>
        <v>0</v>
      </c>
      <c r="L29" s="58"/>
      <c r="M29" s="58">
        <v>47.5</v>
      </c>
      <c r="N29" s="72">
        <f t="shared" si="2"/>
        <v>286.89999999999998</v>
      </c>
      <c r="O29" s="72">
        <f t="shared" si="3"/>
        <v>0</v>
      </c>
    </row>
    <row r="30" spans="1:15" ht="18" customHeight="1" x14ac:dyDescent="0.3">
      <c r="A30" s="271">
        <v>18</v>
      </c>
      <c r="B30" s="266" t="s">
        <v>317</v>
      </c>
      <c r="C30" s="267" t="s">
        <v>327</v>
      </c>
      <c r="D30" s="58">
        <f>IF('Mau A3'!C30='Mau A2 T Hùng'!E7,'Mau A2 T Hùng'!J35,0)+IF('Mau A3'!C30='Mau A1 T Hùng'!E7,'Mau A1 T Hùng'!J35,0)</f>
        <v>591.70000000000005</v>
      </c>
      <c r="E30" s="58">
        <f>IF('Mau A3'!C30='Mau A2 T Hùng'!E7,'Mau A2 T Hùng'!K35,0)+IF('Mau A3'!C30='Mau A1 T Hùng'!E7,'Mau A1 T Hùng'!K35,0)</f>
        <v>0</v>
      </c>
      <c r="F30" s="58">
        <f>IF('Mau A3'!C30='Mau A2 T Hùng'!E7,'Mau A2 T Hùng'!L35,0)+IF('Mau A3'!C30='Mau A1 T Hùng'!E7,'Mau A1 T Hùng'!L35,0)</f>
        <v>0</v>
      </c>
      <c r="G30" s="263">
        <f t="shared" si="4"/>
        <v>591.70000000000005</v>
      </c>
      <c r="H30" s="60">
        <v>248.2</v>
      </c>
      <c r="I30" s="70">
        <f t="shared" si="0"/>
        <v>343.50000000000006</v>
      </c>
      <c r="J30" s="70" t="str">
        <f t="shared" si="1"/>
        <v>0</v>
      </c>
      <c r="K30" s="71">
        <f>'Mau B3'!H30</f>
        <v>0</v>
      </c>
      <c r="L30" s="58"/>
      <c r="M30" s="58">
        <v>96.6</v>
      </c>
      <c r="N30" s="72">
        <f t="shared" si="2"/>
        <v>246.9</v>
      </c>
      <c r="O30" s="72">
        <f t="shared" si="3"/>
        <v>0</v>
      </c>
    </row>
    <row r="31" spans="1:15" ht="18" hidden="1" customHeight="1" x14ac:dyDescent="0.3">
      <c r="A31" s="55">
        <v>19</v>
      </c>
      <c r="B31" s="212"/>
      <c r="C31" s="211"/>
      <c r="D31" s="58"/>
      <c r="E31" s="58"/>
      <c r="F31" s="58"/>
      <c r="G31" s="71">
        <f t="shared" si="4"/>
        <v>0</v>
      </c>
      <c r="H31" s="58"/>
      <c r="I31" s="70" t="str">
        <f t="shared" si="0"/>
        <v>0</v>
      </c>
      <c r="J31" s="70" t="str">
        <f t="shared" si="1"/>
        <v>0</v>
      </c>
      <c r="K31" s="71">
        <f>'Mau B3'!H31</f>
        <v>0</v>
      </c>
      <c r="L31" s="58"/>
      <c r="M31" s="58"/>
      <c r="N31" s="72">
        <f t="shared" si="2"/>
        <v>0</v>
      </c>
      <c r="O31" s="72">
        <f t="shared" si="3"/>
        <v>0</v>
      </c>
    </row>
    <row r="32" spans="1:15" ht="18" hidden="1" customHeight="1" x14ac:dyDescent="0.3">
      <c r="A32" s="55">
        <v>20</v>
      </c>
      <c r="B32" s="212"/>
      <c r="C32" s="211"/>
      <c r="D32" s="58"/>
      <c r="E32" s="58"/>
      <c r="F32" s="58"/>
      <c r="G32" s="71">
        <f t="shared" si="4"/>
        <v>0</v>
      </c>
      <c r="H32" s="58"/>
      <c r="I32" s="70" t="str">
        <f t="shared" si="0"/>
        <v>0</v>
      </c>
      <c r="J32" s="70" t="str">
        <f t="shared" si="1"/>
        <v>0</v>
      </c>
      <c r="K32" s="71">
        <f>'Mau B3'!H32</f>
        <v>0</v>
      </c>
      <c r="L32" s="58"/>
      <c r="M32" s="58"/>
      <c r="N32" s="72">
        <f t="shared" si="2"/>
        <v>0</v>
      </c>
      <c r="O32" s="72">
        <f t="shared" si="3"/>
        <v>0</v>
      </c>
    </row>
    <row r="33" spans="1:15" ht="18" hidden="1" customHeight="1" x14ac:dyDescent="0.3">
      <c r="A33" s="55">
        <v>21</v>
      </c>
      <c r="B33" s="56"/>
      <c r="C33" s="57"/>
      <c r="D33" s="58"/>
      <c r="E33" s="58"/>
      <c r="F33" s="58"/>
      <c r="G33" s="71">
        <f t="shared" si="4"/>
        <v>0</v>
      </c>
      <c r="H33" s="58"/>
      <c r="I33" s="70" t="str">
        <f t="shared" si="0"/>
        <v>0</v>
      </c>
      <c r="J33" s="70" t="str">
        <f t="shared" si="1"/>
        <v>0</v>
      </c>
      <c r="K33" s="71">
        <f>'Mau B3'!H33</f>
        <v>0</v>
      </c>
      <c r="L33" s="58"/>
      <c r="M33" s="58"/>
      <c r="N33" s="72">
        <f t="shared" si="2"/>
        <v>0</v>
      </c>
      <c r="O33" s="72">
        <f t="shared" si="3"/>
        <v>0</v>
      </c>
    </row>
    <row r="34" spans="1:15" ht="18" hidden="1" customHeight="1" x14ac:dyDescent="0.3">
      <c r="A34" s="55">
        <v>22</v>
      </c>
      <c r="B34" s="56"/>
      <c r="C34" s="57"/>
      <c r="D34" s="58"/>
      <c r="E34" s="58"/>
      <c r="F34" s="58"/>
      <c r="G34" s="71">
        <f t="shared" si="4"/>
        <v>0</v>
      </c>
      <c r="H34" s="58"/>
      <c r="I34" s="70" t="str">
        <f t="shared" si="0"/>
        <v>0</v>
      </c>
      <c r="J34" s="70" t="str">
        <f t="shared" si="1"/>
        <v>0</v>
      </c>
      <c r="K34" s="71">
        <f>'Mau B3'!H34</f>
        <v>0</v>
      </c>
      <c r="L34" s="58"/>
      <c r="M34" s="58"/>
      <c r="N34" s="72">
        <f t="shared" si="2"/>
        <v>0</v>
      </c>
      <c r="O34" s="72">
        <f t="shared" si="3"/>
        <v>0</v>
      </c>
    </row>
    <row r="35" spans="1:15" ht="18" hidden="1" customHeight="1" x14ac:dyDescent="0.3">
      <c r="A35" s="55">
        <v>23</v>
      </c>
      <c r="B35" s="56"/>
      <c r="C35" s="57"/>
      <c r="D35" s="58"/>
      <c r="E35" s="58"/>
      <c r="F35" s="58"/>
      <c r="G35" s="71">
        <f t="shared" si="4"/>
        <v>0</v>
      </c>
      <c r="H35" s="58"/>
      <c r="I35" s="70" t="str">
        <f t="shared" si="0"/>
        <v>0</v>
      </c>
      <c r="J35" s="70" t="str">
        <f t="shared" si="1"/>
        <v>0</v>
      </c>
      <c r="K35" s="71">
        <f>'Mau B3'!H35</f>
        <v>0</v>
      </c>
      <c r="L35" s="58"/>
      <c r="M35" s="58"/>
      <c r="N35" s="72">
        <f t="shared" si="2"/>
        <v>0</v>
      </c>
      <c r="O35" s="72">
        <f t="shared" si="3"/>
        <v>0</v>
      </c>
    </row>
    <row r="36" spans="1:15" ht="18" hidden="1" customHeight="1" x14ac:dyDescent="0.3">
      <c r="A36" s="55">
        <v>24</v>
      </c>
      <c r="B36" s="56"/>
      <c r="C36" s="57"/>
      <c r="D36" s="58"/>
      <c r="E36" s="58"/>
      <c r="F36" s="58"/>
      <c r="G36" s="71">
        <f t="shared" si="4"/>
        <v>0</v>
      </c>
      <c r="H36" s="58"/>
      <c r="I36" s="70" t="str">
        <f t="shared" si="0"/>
        <v>0</v>
      </c>
      <c r="J36" s="70" t="str">
        <f t="shared" si="1"/>
        <v>0</v>
      </c>
      <c r="K36" s="71">
        <f>'Mau B3'!H36</f>
        <v>0</v>
      </c>
      <c r="L36" s="58"/>
      <c r="M36" s="58"/>
      <c r="N36" s="72">
        <f t="shared" si="2"/>
        <v>0</v>
      </c>
      <c r="O36" s="72">
        <f t="shared" si="3"/>
        <v>0</v>
      </c>
    </row>
    <row r="37" spans="1:15" ht="18" hidden="1" customHeight="1" x14ac:dyDescent="0.3">
      <c r="A37" s="55">
        <v>25</v>
      </c>
      <c r="B37" s="56"/>
      <c r="C37" s="57"/>
      <c r="D37" s="58"/>
      <c r="E37" s="58"/>
      <c r="F37" s="58"/>
      <c r="G37" s="71">
        <f t="shared" si="4"/>
        <v>0</v>
      </c>
      <c r="H37" s="58"/>
      <c r="I37" s="70" t="str">
        <f t="shared" si="0"/>
        <v>0</v>
      </c>
      <c r="J37" s="70" t="str">
        <f t="shared" si="1"/>
        <v>0</v>
      </c>
      <c r="K37" s="71">
        <f>'Mau B3'!H37</f>
        <v>0</v>
      </c>
      <c r="L37" s="58"/>
      <c r="M37" s="58"/>
      <c r="N37" s="72">
        <f t="shared" si="2"/>
        <v>0</v>
      </c>
      <c r="O37" s="72">
        <f t="shared" si="3"/>
        <v>0</v>
      </c>
    </row>
    <row r="38" spans="1:15" ht="18" hidden="1" customHeight="1" x14ac:dyDescent="0.3">
      <c r="A38" s="55">
        <v>26</v>
      </c>
      <c r="B38" s="56"/>
      <c r="C38" s="57"/>
      <c r="D38" s="58"/>
      <c r="E38" s="58"/>
      <c r="F38" s="58"/>
      <c r="G38" s="71">
        <f t="shared" si="4"/>
        <v>0</v>
      </c>
      <c r="H38" s="58"/>
      <c r="I38" s="70" t="str">
        <f t="shared" si="0"/>
        <v>0</v>
      </c>
      <c r="J38" s="70" t="str">
        <f t="shared" si="1"/>
        <v>0</v>
      </c>
      <c r="K38" s="71">
        <f>'Mau B3'!H38</f>
        <v>0</v>
      </c>
      <c r="L38" s="58"/>
      <c r="M38" s="58"/>
      <c r="N38" s="72">
        <f t="shared" si="2"/>
        <v>0</v>
      </c>
      <c r="O38" s="72">
        <f t="shared" si="3"/>
        <v>0</v>
      </c>
    </row>
    <row r="39" spans="1:15" ht="18" hidden="1" customHeight="1" x14ac:dyDescent="0.3">
      <c r="A39" s="55">
        <v>27</v>
      </c>
      <c r="B39" s="56"/>
      <c r="C39" s="57"/>
      <c r="D39" s="58"/>
      <c r="E39" s="58"/>
      <c r="F39" s="58"/>
      <c r="G39" s="71">
        <f t="shared" si="4"/>
        <v>0</v>
      </c>
      <c r="H39" s="58"/>
      <c r="I39" s="70" t="str">
        <f t="shared" si="0"/>
        <v>0</v>
      </c>
      <c r="J39" s="70" t="str">
        <f t="shared" si="1"/>
        <v>0</v>
      </c>
      <c r="K39" s="71">
        <f>'Mau B3'!H39</f>
        <v>0</v>
      </c>
      <c r="L39" s="58"/>
      <c r="M39" s="58"/>
      <c r="N39" s="72">
        <f t="shared" si="2"/>
        <v>0</v>
      </c>
      <c r="O39" s="72">
        <f t="shared" si="3"/>
        <v>0</v>
      </c>
    </row>
    <row r="40" spans="1:15" ht="18" hidden="1" customHeight="1" x14ac:dyDescent="0.3">
      <c r="A40" s="55">
        <v>28</v>
      </c>
      <c r="B40" s="56"/>
      <c r="C40" s="57"/>
      <c r="D40" s="58"/>
      <c r="E40" s="58"/>
      <c r="F40" s="58"/>
      <c r="G40" s="71">
        <f t="shared" si="4"/>
        <v>0</v>
      </c>
      <c r="H40" s="58"/>
      <c r="I40" s="70" t="str">
        <f t="shared" si="0"/>
        <v>0</v>
      </c>
      <c r="J40" s="70" t="str">
        <f t="shared" si="1"/>
        <v>0</v>
      </c>
      <c r="K40" s="71">
        <f>'Mau B3'!H40</f>
        <v>0</v>
      </c>
      <c r="L40" s="58"/>
      <c r="M40" s="58"/>
      <c r="N40" s="72">
        <f t="shared" si="2"/>
        <v>0</v>
      </c>
      <c r="O40" s="72">
        <f t="shared" si="3"/>
        <v>0</v>
      </c>
    </row>
    <row r="41" spans="1:15" ht="18" hidden="1" customHeight="1" x14ac:dyDescent="0.3">
      <c r="A41" s="55">
        <v>29</v>
      </c>
      <c r="B41" s="56"/>
      <c r="C41" s="57"/>
      <c r="D41" s="58"/>
      <c r="E41" s="58"/>
      <c r="F41" s="58"/>
      <c r="G41" s="71">
        <f t="shared" si="4"/>
        <v>0</v>
      </c>
      <c r="H41" s="58"/>
      <c r="I41" s="70" t="str">
        <f t="shared" si="0"/>
        <v>0</v>
      </c>
      <c r="J41" s="70" t="str">
        <f t="shared" si="1"/>
        <v>0</v>
      </c>
      <c r="K41" s="71">
        <f>'Mau B3'!H41</f>
        <v>0</v>
      </c>
      <c r="L41" s="58"/>
      <c r="M41" s="58"/>
      <c r="N41" s="72">
        <f t="shared" si="2"/>
        <v>0</v>
      </c>
      <c r="O41" s="72">
        <f t="shared" si="3"/>
        <v>0</v>
      </c>
    </row>
    <row r="42" spans="1:15" ht="18" hidden="1" customHeight="1" x14ac:dyDescent="0.3">
      <c r="A42" s="55">
        <v>30</v>
      </c>
      <c r="B42" s="56"/>
      <c r="C42" s="57"/>
      <c r="D42" s="58"/>
      <c r="E42" s="58"/>
      <c r="F42" s="58"/>
      <c r="G42" s="71">
        <f t="shared" si="4"/>
        <v>0</v>
      </c>
      <c r="H42" s="58"/>
      <c r="I42" s="70" t="str">
        <f t="shared" si="0"/>
        <v>0</v>
      </c>
      <c r="J42" s="70" t="str">
        <f t="shared" si="1"/>
        <v>0</v>
      </c>
      <c r="K42" s="71">
        <f>'Mau B3'!H42</f>
        <v>0</v>
      </c>
      <c r="L42" s="58"/>
      <c r="M42" s="58"/>
      <c r="N42" s="72">
        <f t="shared" si="2"/>
        <v>0</v>
      </c>
      <c r="O42" s="72">
        <f t="shared" si="3"/>
        <v>0</v>
      </c>
    </row>
    <row r="43" spans="1:15" ht="18" hidden="1" customHeight="1" x14ac:dyDescent="0.3">
      <c r="A43" s="55">
        <v>31</v>
      </c>
      <c r="B43" s="56"/>
      <c r="C43" s="57"/>
      <c r="D43" s="58"/>
      <c r="E43" s="58"/>
      <c r="F43" s="58"/>
      <c r="G43" s="71">
        <f t="shared" si="4"/>
        <v>0</v>
      </c>
      <c r="H43" s="58"/>
      <c r="I43" s="70" t="str">
        <f t="shared" si="0"/>
        <v>0</v>
      </c>
      <c r="J43" s="70" t="str">
        <f t="shared" si="1"/>
        <v>0</v>
      </c>
      <c r="K43" s="71">
        <f>'Mau B3'!H43</f>
        <v>0</v>
      </c>
      <c r="L43" s="58"/>
      <c r="M43" s="58"/>
      <c r="N43" s="72">
        <f t="shared" si="2"/>
        <v>0</v>
      </c>
      <c r="O43" s="72">
        <f t="shared" si="3"/>
        <v>0</v>
      </c>
    </row>
    <row r="44" spans="1:15" ht="18" hidden="1" customHeight="1" x14ac:dyDescent="0.3">
      <c r="A44" s="55">
        <v>32</v>
      </c>
      <c r="B44" s="56"/>
      <c r="C44" s="57"/>
      <c r="D44" s="58"/>
      <c r="E44" s="58"/>
      <c r="F44" s="58"/>
      <c r="G44" s="71">
        <f t="shared" si="4"/>
        <v>0</v>
      </c>
      <c r="H44" s="58"/>
      <c r="I44" s="70" t="str">
        <f t="shared" si="0"/>
        <v>0</v>
      </c>
      <c r="J44" s="70" t="str">
        <f t="shared" si="1"/>
        <v>0</v>
      </c>
      <c r="K44" s="71">
        <f>'Mau B3'!H44</f>
        <v>0</v>
      </c>
      <c r="L44" s="58"/>
      <c r="M44" s="58"/>
      <c r="N44" s="72">
        <f t="shared" si="2"/>
        <v>0</v>
      </c>
      <c r="O44" s="72">
        <f>ROUND(IF((I44-J44+K44+L44-M44)&lt;0,-(I44-J44+K44+L44-M44),"0"),1)</f>
        <v>0</v>
      </c>
    </row>
    <row r="45" spans="1:15" ht="18" hidden="1" customHeight="1" x14ac:dyDescent="0.3">
      <c r="A45" s="55">
        <v>33</v>
      </c>
      <c r="B45" s="56"/>
      <c r="C45" s="57"/>
      <c r="D45" s="58"/>
      <c r="E45" s="58"/>
      <c r="F45" s="58"/>
      <c r="G45" s="71">
        <f t="shared" si="4"/>
        <v>0</v>
      </c>
      <c r="H45" s="58"/>
      <c r="I45" s="70" t="str">
        <f t="shared" si="0"/>
        <v>0</v>
      </c>
      <c r="J45" s="70" t="str">
        <f t="shared" si="1"/>
        <v>0</v>
      </c>
      <c r="K45" s="71">
        <f>'Mau B3'!H45</f>
        <v>0</v>
      </c>
      <c r="L45" s="58"/>
      <c r="M45" s="58"/>
      <c r="N45" s="72">
        <f t="shared" si="2"/>
        <v>0</v>
      </c>
      <c r="O45" s="72">
        <f t="shared" si="3"/>
        <v>0</v>
      </c>
    </row>
    <row r="46" spans="1:15" ht="18" hidden="1" customHeight="1" x14ac:dyDescent="0.3">
      <c r="A46" s="55">
        <v>34</v>
      </c>
      <c r="B46" s="56"/>
      <c r="C46" s="57"/>
      <c r="D46" s="58"/>
      <c r="E46" s="58"/>
      <c r="F46" s="58"/>
      <c r="G46" s="71">
        <f t="shared" si="4"/>
        <v>0</v>
      </c>
      <c r="H46" s="58"/>
      <c r="I46" s="70" t="str">
        <f t="shared" si="0"/>
        <v>0</v>
      </c>
      <c r="J46" s="70" t="str">
        <f t="shared" si="1"/>
        <v>0</v>
      </c>
      <c r="K46" s="71">
        <f>'Mau B3'!H46</f>
        <v>0</v>
      </c>
      <c r="L46" s="58"/>
      <c r="M46" s="58"/>
      <c r="N46" s="72">
        <f t="shared" si="2"/>
        <v>0</v>
      </c>
      <c r="O46" s="72">
        <f t="shared" si="3"/>
        <v>0</v>
      </c>
    </row>
    <row r="47" spans="1:15" ht="18" hidden="1" customHeight="1" x14ac:dyDescent="0.3">
      <c r="A47" s="55">
        <v>35</v>
      </c>
      <c r="B47" s="56"/>
      <c r="C47" s="57"/>
      <c r="D47" s="58"/>
      <c r="E47" s="58"/>
      <c r="F47" s="58"/>
      <c r="G47" s="71">
        <f t="shared" si="4"/>
        <v>0</v>
      </c>
      <c r="H47" s="58"/>
      <c r="I47" s="70" t="str">
        <f t="shared" si="0"/>
        <v>0</v>
      </c>
      <c r="J47" s="70" t="str">
        <f t="shared" si="1"/>
        <v>0</v>
      </c>
      <c r="K47" s="71">
        <f>'Mau B3'!H47</f>
        <v>0</v>
      </c>
      <c r="L47" s="58"/>
      <c r="M47" s="58"/>
      <c r="N47" s="72">
        <f t="shared" si="2"/>
        <v>0</v>
      </c>
      <c r="O47" s="72">
        <f t="shared" si="3"/>
        <v>0</v>
      </c>
    </row>
    <row r="48" spans="1:15" ht="18" hidden="1" customHeight="1" x14ac:dyDescent="0.3">
      <c r="A48" s="55">
        <v>36</v>
      </c>
      <c r="B48" s="56"/>
      <c r="C48" s="57"/>
      <c r="D48" s="58"/>
      <c r="E48" s="58"/>
      <c r="F48" s="58"/>
      <c r="G48" s="71">
        <f t="shared" si="4"/>
        <v>0</v>
      </c>
      <c r="H48" s="58"/>
      <c r="I48" s="70" t="str">
        <f t="shared" si="0"/>
        <v>0</v>
      </c>
      <c r="J48" s="70" t="str">
        <f t="shared" si="1"/>
        <v>0</v>
      </c>
      <c r="K48" s="71">
        <f>'Mau B3'!H48</f>
        <v>0</v>
      </c>
      <c r="L48" s="58"/>
      <c r="M48" s="58"/>
      <c r="N48" s="72">
        <f t="shared" si="2"/>
        <v>0</v>
      </c>
      <c r="O48" s="72">
        <f t="shared" si="3"/>
        <v>0</v>
      </c>
    </row>
    <row r="49" spans="1:16" ht="18" hidden="1" customHeight="1" x14ac:dyDescent="0.3">
      <c r="A49" s="55">
        <v>37</v>
      </c>
      <c r="B49" s="56"/>
      <c r="C49" s="57"/>
      <c r="D49" s="58"/>
      <c r="E49" s="58"/>
      <c r="F49" s="58"/>
      <c r="G49" s="71">
        <f t="shared" si="4"/>
        <v>0</v>
      </c>
      <c r="H49" s="58"/>
      <c r="I49" s="70" t="str">
        <f t="shared" si="0"/>
        <v>0</v>
      </c>
      <c r="J49" s="70" t="str">
        <f t="shared" si="1"/>
        <v>0</v>
      </c>
      <c r="K49" s="71">
        <f>'Mau B3'!H49</f>
        <v>0</v>
      </c>
      <c r="L49" s="58"/>
      <c r="M49" s="58"/>
      <c r="N49" s="72">
        <f t="shared" si="2"/>
        <v>0</v>
      </c>
      <c r="O49" s="72">
        <f t="shared" si="3"/>
        <v>0</v>
      </c>
    </row>
    <row r="50" spans="1:16" ht="18" hidden="1" customHeight="1" x14ac:dyDescent="0.3">
      <c r="A50" s="55">
        <v>38</v>
      </c>
      <c r="B50" s="56"/>
      <c r="C50" s="57"/>
      <c r="D50" s="58"/>
      <c r="E50" s="58"/>
      <c r="F50" s="58"/>
      <c r="G50" s="71">
        <f t="shared" si="4"/>
        <v>0</v>
      </c>
      <c r="H50" s="58"/>
      <c r="I50" s="70" t="str">
        <f t="shared" si="0"/>
        <v>0</v>
      </c>
      <c r="J50" s="70" t="str">
        <f t="shared" si="1"/>
        <v>0</v>
      </c>
      <c r="K50" s="71">
        <f>'Mau B3'!H50</f>
        <v>0</v>
      </c>
      <c r="L50" s="58"/>
      <c r="M50" s="58"/>
      <c r="N50" s="72">
        <f t="shared" si="2"/>
        <v>0</v>
      </c>
      <c r="O50" s="72">
        <f t="shared" si="3"/>
        <v>0</v>
      </c>
    </row>
    <row r="51" spans="1:16" ht="18" hidden="1" customHeight="1" x14ac:dyDescent="0.3">
      <c r="A51" s="55">
        <v>39</v>
      </c>
      <c r="B51" s="56"/>
      <c r="C51" s="57"/>
      <c r="D51" s="58"/>
      <c r="E51" s="58"/>
      <c r="F51" s="58"/>
      <c r="G51" s="71">
        <f t="shared" si="4"/>
        <v>0</v>
      </c>
      <c r="H51" s="58"/>
      <c r="I51" s="70" t="str">
        <f t="shared" si="0"/>
        <v>0</v>
      </c>
      <c r="J51" s="70" t="str">
        <f t="shared" si="1"/>
        <v>0</v>
      </c>
      <c r="K51" s="71">
        <f>'Mau B3'!H51</f>
        <v>0</v>
      </c>
      <c r="L51" s="58"/>
      <c r="M51" s="58"/>
      <c r="N51" s="72">
        <f t="shared" si="2"/>
        <v>0</v>
      </c>
      <c r="O51" s="72">
        <f t="shared" si="3"/>
        <v>0</v>
      </c>
    </row>
    <row r="52" spans="1:16" ht="18" hidden="1" customHeight="1" x14ac:dyDescent="0.3">
      <c r="A52" s="55">
        <v>40</v>
      </c>
      <c r="B52" s="56"/>
      <c r="C52" s="57"/>
      <c r="D52" s="58"/>
      <c r="E52" s="58"/>
      <c r="F52" s="58"/>
      <c r="G52" s="71">
        <f t="shared" si="4"/>
        <v>0</v>
      </c>
      <c r="H52" s="58"/>
      <c r="I52" s="70" t="str">
        <f t="shared" si="0"/>
        <v>0</v>
      </c>
      <c r="J52" s="70" t="str">
        <f t="shared" si="1"/>
        <v>0</v>
      </c>
      <c r="K52" s="71">
        <f>'Mau B3'!H52</f>
        <v>0</v>
      </c>
      <c r="L52" s="58"/>
      <c r="M52" s="58"/>
      <c r="N52" s="72">
        <f t="shared" si="2"/>
        <v>0</v>
      </c>
      <c r="O52" s="72">
        <f t="shared" si="3"/>
        <v>0</v>
      </c>
    </row>
    <row r="53" spans="1:16" ht="18" hidden="1" customHeight="1" x14ac:dyDescent="0.3">
      <c r="A53" s="55">
        <v>41</v>
      </c>
      <c r="B53" s="56"/>
      <c r="C53" s="57"/>
      <c r="D53" s="58"/>
      <c r="E53" s="58"/>
      <c r="F53" s="58"/>
      <c r="G53" s="71">
        <f t="shared" si="4"/>
        <v>0</v>
      </c>
      <c r="H53" s="58"/>
      <c r="I53" s="70" t="str">
        <f t="shared" si="0"/>
        <v>0</v>
      </c>
      <c r="J53" s="70" t="str">
        <f t="shared" si="1"/>
        <v>0</v>
      </c>
      <c r="K53" s="71">
        <f>'Mau B3'!H53</f>
        <v>0</v>
      </c>
      <c r="L53" s="58"/>
      <c r="M53" s="58"/>
      <c r="N53" s="72">
        <f t="shared" si="2"/>
        <v>0</v>
      </c>
      <c r="O53" s="72">
        <f t="shared" si="3"/>
        <v>0</v>
      </c>
    </row>
    <row r="54" spans="1:16" ht="18" hidden="1" customHeight="1" x14ac:dyDescent="0.3">
      <c r="A54" s="55">
        <v>42</v>
      </c>
      <c r="B54" s="56"/>
      <c r="C54" s="57"/>
      <c r="D54" s="58"/>
      <c r="E54" s="58"/>
      <c r="F54" s="58"/>
      <c r="G54" s="71">
        <f t="shared" si="4"/>
        <v>0</v>
      </c>
      <c r="H54" s="58"/>
      <c r="I54" s="70" t="str">
        <f t="shared" si="0"/>
        <v>0</v>
      </c>
      <c r="J54" s="70" t="str">
        <f t="shared" si="1"/>
        <v>0</v>
      </c>
      <c r="K54" s="71">
        <f>'Mau B3'!H54</f>
        <v>0</v>
      </c>
      <c r="L54" s="58"/>
      <c r="M54" s="58"/>
      <c r="N54" s="72">
        <f t="shared" si="2"/>
        <v>0</v>
      </c>
      <c r="O54" s="72">
        <f t="shared" si="3"/>
        <v>0</v>
      </c>
    </row>
    <row r="55" spans="1:16" ht="18" hidden="1" customHeight="1" x14ac:dyDescent="0.3">
      <c r="A55" s="55">
        <v>43</v>
      </c>
      <c r="B55" s="56"/>
      <c r="C55" s="57"/>
      <c r="D55" s="58"/>
      <c r="E55" s="58"/>
      <c r="F55" s="58"/>
      <c r="G55" s="71">
        <f t="shared" si="4"/>
        <v>0</v>
      </c>
      <c r="H55" s="58"/>
      <c r="I55" s="70" t="str">
        <f t="shared" si="0"/>
        <v>0</v>
      </c>
      <c r="J55" s="70" t="str">
        <f t="shared" si="1"/>
        <v>0</v>
      </c>
      <c r="K55" s="71">
        <f>'Mau B3'!H55</f>
        <v>0</v>
      </c>
      <c r="L55" s="58"/>
      <c r="M55" s="58"/>
      <c r="N55" s="72">
        <f t="shared" si="2"/>
        <v>0</v>
      </c>
      <c r="O55" s="72">
        <f t="shared" si="3"/>
        <v>0</v>
      </c>
    </row>
    <row r="56" spans="1:16" ht="18" hidden="1" customHeight="1" x14ac:dyDescent="0.3">
      <c r="A56" s="55">
        <v>44</v>
      </c>
      <c r="B56" s="56"/>
      <c r="C56" s="57"/>
      <c r="D56" s="58"/>
      <c r="E56" s="58"/>
      <c r="F56" s="58"/>
      <c r="G56" s="71">
        <f t="shared" si="4"/>
        <v>0</v>
      </c>
      <c r="H56" s="58"/>
      <c r="I56" s="70" t="str">
        <f t="shared" si="0"/>
        <v>0</v>
      </c>
      <c r="J56" s="70" t="str">
        <f t="shared" si="1"/>
        <v>0</v>
      </c>
      <c r="K56" s="71">
        <f>'Mau B3'!H56</f>
        <v>0</v>
      </c>
      <c r="L56" s="58"/>
      <c r="M56" s="58"/>
      <c r="N56" s="72">
        <f t="shared" si="2"/>
        <v>0</v>
      </c>
      <c r="O56" s="72">
        <f t="shared" si="3"/>
        <v>0</v>
      </c>
    </row>
    <row r="57" spans="1:16" ht="18" hidden="1" customHeight="1" x14ac:dyDescent="0.3">
      <c r="A57" s="55">
        <v>45</v>
      </c>
      <c r="B57" s="56"/>
      <c r="C57" s="57"/>
      <c r="D57" s="58"/>
      <c r="E57" s="58"/>
      <c r="F57" s="58"/>
      <c r="G57" s="71">
        <f t="shared" si="4"/>
        <v>0</v>
      </c>
      <c r="H57" s="58"/>
      <c r="I57" s="70" t="str">
        <f t="shared" si="0"/>
        <v>0</v>
      </c>
      <c r="J57" s="70" t="str">
        <f t="shared" si="1"/>
        <v>0</v>
      </c>
      <c r="K57" s="71">
        <f>'Mau B3'!H57</f>
        <v>0</v>
      </c>
      <c r="L57" s="58"/>
      <c r="M57" s="58"/>
      <c r="N57" s="72">
        <f t="shared" si="2"/>
        <v>0</v>
      </c>
      <c r="O57" s="72">
        <f t="shared" si="3"/>
        <v>0</v>
      </c>
    </row>
    <row r="58" spans="1:16" ht="18" hidden="1" customHeight="1" x14ac:dyDescent="0.3">
      <c r="A58" s="55">
        <v>46</v>
      </c>
      <c r="B58" s="56"/>
      <c r="C58" s="57"/>
      <c r="D58" s="58"/>
      <c r="E58" s="58"/>
      <c r="F58" s="58"/>
      <c r="G58" s="71">
        <f t="shared" si="4"/>
        <v>0</v>
      </c>
      <c r="H58" s="58"/>
      <c r="I58" s="70" t="str">
        <f t="shared" si="0"/>
        <v>0</v>
      </c>
      <c r="J58" s="70" t="str">
        <f t="shared" si="1"/>
        <v>0</v>
      </c>
      <c r="K58" s="71">
        <f>'Mau B3'!H58</f>
        <v>0</v>
      </c>
      <c r="L58" s="58"/>
      <c r="M58" s="58"/>
      <c r="N58" s="72">
        <f t="shared" si="2"/>
        <v>0</v>
      </c>
      <c r="O58" s="72">
        <f t="shared" si="3"/>
        <v>0</v>
      </c>
    </row>
    <row r="59" spans="1:16" ht="18" hidden="1" customHeight="1" x14ac:dyDescent="0.3">
      <c r="A59" s="55">
        <v>47</v>
      </c>
      <c r="B59" s="56"/>
      <c r="C59" s="57"/>
      <c r="D59" s="58"/>
      <c r="E59" s="58"/>
      <c r="F59" s="58"/>
      <c r="G59" s="71">
        <f t="shared" si="4"/>
        <v>0</v>
      </c>
      <c r="H59" s="58"/>
      <c r="I59" s="70" t="str">
        <f t="shared" si="0"/>
        <v>0</v>
      </c>
      <c r="J59" s="70" t="str">
        <f t="shared" si="1"/>
        <v>0</v>
      </c>
      <c r="K59" s="71">
        <f>'Mau B3'!H59</f>
        <v>0</v>
      </c>
      <c r="L59" s="58"/>
      <c r="M59" s="58"/>
      <c r="N59" s="72">
        <f t="shared" si="2"/>
        <v>0</v>
      </c>
      <c r="O59" s="72">
        <f t="shared" si="3"/>
        <v>0</v>
      </c>
    </row>
    <row r="60" spans="1:16" ht="18" hidden="1" customHeight="1" x14ac:dyDescent="0.3">
      <c r="A60" s="55">
        <v>48</v>
      </c>
      <c r="B60" s="56"/>
      <c r="C60" s="57"/>
      <c r="D60" s="58"/>
      <c r="E60" s="58"/>
      <c r="F60" s="58"/>
      <c r="G60" s="71">
        <f t="shared" si="4"/>
        <v>0</v>
      </c>
      <c r="H60" s="58"/>
      <c r="I60" s="70" t="str">
        <f t="shared" si="0"/>
        <v>0</v>
      </c>
      <c r="J60" s="70" t="str">
        <f t="shared" si="1"/>
        <v>0</v>
      </c>
      <c r="K60" s="71">
        <f>'Mau B3'!H60</f>
        <v>0</v>
      </c>
      <c r="L60" s="58"/>
      <c r="M60" s="58"/>
      <c r="N60" s="72">
        <f t="shared" si="2"/>
        <v>0</v>
      </c>
      <c r="O60" s="72">
        <f t="shared" si="3"/>
        <v>0</v>
      </c>
    </row>
    <row r="61" spans="1:16" ht="18" hidden="1" customHeight="1" x14ac:dyDescent="0.3">
      <c r="A61" s="55">
        <v>49</v>
      </c>
      <c r="B61" s="56"/>
      <c r="C61" s="57"/>
      <c r="D61" s="58"/>
      <c r="E61" s="58"/>
      <c r="F61" s="58"/>
      <c r="G61" s="71">
        <f t="shared" si="4"/>
        <v>0</v>
      </c>
      <c r="H61" s="58"/>
      <c r="I61" s="70" t="str">
        <f t="shared" si="0"/>
        <v>0</v>
      </c>
      <c r="J61" s="70" t="str">
        <f t="shared" si="1"/>
        <v>0</v>
      </c>
      <c r="K61" s="71">
        <f>'Mau B3'!H61</f>
        <v>0</v>
      </c>
      <c r="L61" s="58"/>
      <c r="M61" s="58"/>
      <c r="N61" s="72">
        <f t="shared" si="2"/>
        <v>0</v>
      </c>
      <c r="O61" s="72">
        <f t="shared" si="3"/>
        <v>0</v>
      </c>
    </row>
    <row r="62" spans="1:16" ht="18" hidden="1" customHeight="1" x14ac:dyDescent="0.3">
      <c r="A62" s="55">
        <v>50</v>
      </c>
      <c r="B62" s="56"/>
      <c r="C62" s="57"/>
      <c r="D62" s="58"/>
      <c r="E62" s="58"/>
      <c r="F62" s="58"/>
      <c r="G62" s="71">
        <f t="shared" si="4"/>
        <v>0</v>
      </c>
      <c r="H62" s="58"/>
      <c r="I62" s="70" t="str">
        <f t="shared" si="0"/>
        <v>0</v>
      </c>
      <c r="J62" s="70" t="str">
        <f t="shared" si="1"/>
        <v>0</v>
      </c>
      <c r="K62" s="71">
        <f>'Mau B3'!H62</f>
        <v>0</v>
      </c>
      <c r="L62" s="58"/>
      <c r="M62" s="58"/>
      <c r="N62" s="72">
        <f t="shared" si="2"/>
        <v>0</v>
      </c>
      <c r="O62" s="72">
        <f t="shared" si="3"/>
        <v>0</v>
      </c>
    </row>
    <row r="63" spans="1:16" s="61" customFormat="1" ht="24" customHeight="1" x14ac:dyDescent="0.35">
      <c r="A63" s="321" t="s">
        <v>30</v>
      </c>
      <c r="B63" s="322"/>
      <c r="C63" s="323"/>
      <c r="D63" s="73">
        <f t="shared" ref="D63:K63" si="5">SUM(D13:D62)</f>
        <v>8465.9000000000015</v>
      </c>
      <c r="E63" s="73">
        <f t="shared" si="5"/>
        <v>588</v>
      </c>
      <c r="F63" s="73">
        <f t="shared" si="5"/>
        <v>41.9</v>
      </c>
      <c r="G63" s="73">
        <f t="shared" si="5"/>
        <v>9095.8000000000011</v>
      </c>
      <c r="H63" s="73">
        <f t="shared" si="5"/>
        <v>4439.7999999999993</v>
      </c>
      <c r="I63" s="73">
        <f t="shared" si="5"/>
        <v>4656</v>
      </c>
      <c r="J63" s="73">
        <f t="shared" si="5"/>
        <v>0</v>
      </c>
      <c r="K63" s="73">
        <f t="shared" si="5"/>
        <v>0</v>
      </c>
      <c r="L63" s="73">
        <f>ROUND(SUM(L13:L62),1)</f>
        <v>653.29999999999995</v>
      </c>
      <c r="M63" s="73">
        <f>ROUND(SUM(M13:M62),1)</f>
        <v>918.8</v>
      </c>
      <c r="N63" s="73">
        <f>ROUND(SUM(N13:N62),1)</f>
        <v>4466.8999999999996</v>
      </c>
      <c r="O63" s="73">
        <f>ROUND(SUM(O13:O62),1)</f>
        <v>76.400000000000006</v>
      </c>
    </row>
    <row r="64" spans="1:16" ht="21" customHeight="1" x14ac:dyDescent="0.3">
      <c r="B64" s="33" t="s">
        <v>196</v>
      </c>
      <c r="H64" s="26" t="s">
        <v>190</v>
      </c>
      <c r="I64" s="62"/>
      <c r="J64" s="62"/>
      <c r="M64" s="26" t="s">
        <v>191</v>
      </c>
      <c r="P64" s="63"/>
    </row>
    <row r="65" spans="1:16" ht="21" customHeight="1" x14ac:dyDescent="0.3">
      <c r="B65" s="26" t="s">
        <v>192</v>
      </c>
      <c r="H65" s="26"/>
      <c r="I65" s="62"/>
      <c r="J65" s="62"/>
      <c r="L65" s="26"/>
      <c r="P65" s="63"/>
    </row>
    <row r="66" spans="1:16" ht="7.5" customHeight="1" x14ac:dyDescent="0.3">
      <c r="B66" s="64"/>
      <c r="C66" s="64"/>
      <c r="D66" s="65"/>
      <c r="G66" s="66"/>
      <c r="H66" s="62"/>
      <c r="I66" s="62"/>
      <c r="J66" s="62"/>
      <c r="M66" s="65"/>
      <c r="O66" s="32"/>
    </row>
    <row r="67" spans="1:16" ht="18.75" customHeight="1" x14ac:dyDescent="0.3">
      <c r="B67" s="64"/>
      <c r="C67" s="64"/>
      <c r="D67" s="65"/>
      <c r="G67" s="66"/>
      <c r="I67" s="67"/>
      <c r="K67" s="65"/>
      <c r="N67" s="32" t="s">
        <v>193</v>
      </c>
    </row>
    <row r="68" spans="1:16" x14ac:dyDescent="0.3">
      <c r="A68" s="68" t="s">
        <v>38</v>
      </c>
      <c r="C68" s="68" t="s">
        <v>37</v>
      </c>
      <c r="E68" s="68"/>
      <c r="F68" s="68"/>
      <c r="G68" s="68" t="s">
        <v>194</v>
      </c>
      <c r="K68" s="68" t="s">
        <v>195</v>
      </c>
      <c r="N68" s="68" t="s">
        <v>15</v>
      </c>
    </row>
    <row r="70" spans="1:16" x14ac:dyDescent="0.3">
      <c r="I70" s="27"/>
      <c r="J70" s="27"/>
    </row>
    <row r="71" spans="1:16" ht="18" x14ac:dyDescent="0.3">
      <c r="I71" s="37"/>
      <c r="J71" s="37"/>
      <c r="L71" s="320"/>
      <c r="M71" s="320"/>
      <c r="N71" s="69"/>
      <c r="O71" s="69"/>
    </row>
  </sheetData>
  <sheetProtection formatCells="0" formatColumns="0" formatRows="0" insertHyperlinks="0" sort="0" autoFilter="0" pivotTables="0"/>
  <customSheetViews>
    <customSheetView guid="{12C9832D-49BD-45CC-A5E0-F64F753F5189}" showPageBreaks="1" topLeftCell="A12">
      <selection activeCell="H23" sqref="H23"/>
      <pageMargins left="0" right="0" top="0.19" bottom="0.18" header="0" footer="0"/>
      <printOptions horizontalCentered="1"/>
      <pageSetup paperSize="9" orientation="landscape" r:id="rId1"/>
      <headerFooter alignWithMargins="0"/>
    </customSheetView>
  </customSheetViews>
  <mergeCells count="20">
    <mergeCell ref="L71:M71"/>
    <mergeCell ref="M10:M11"/>
    <mergeCell ref="L10:L11"/>
    <mergeCell ref="A63:C63"/>
    <mergeCell ref="A10:A11"/>
    <mergeCell ref="J10:J11"/>
    <mergeCell ref="N10:N11"/>
    <mergeCell ref="O10:O11"/>
    <mergeCell ref="B12:C12"/>
    <mergeCell ref="K10:K11"/>
    <mergeCell ref="D10:G10"/>
    <mergeCell ref="B10:C11"/>
    <mergeCell ref="H10:H11"/>
    <mergeCell ref="I10:I11"/>
    <mergeCell ref="A8:O8"/>
    <mergeCell ref="A6:O6"/>
    <mergeCell ref="A7:O7"/>
    <mergeCell ref="A2:E2"/>
    <mergeCell ref="A3:E3"/>
    <mergeCell ref="A5:O5"/>
  </mergeCells>
  <phoneticPr fontId="0" type="noConversion"/>
  <printOptions horizontalCentered="1"/>
  <pageMargins left="0" right="0" top="0.19" bottom="0.18" header="0.18" footer="0"/>
  <pageSetup paperSize="9" orientation="landscape" r:id="rId2"/>
  <headerFooter alignWithMargins="0"/>
  <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3"/>
  <sheetViews>
    <sheetView topLeftCell="A5" workbookViewId="0">
      <selection activeCell="L10" sqref="L10"/>
    </sheetView>
  </sheetViews>
  <sheetFormatPr defaultColWidth="8" defaultRowHeight="16.5" x14ac:dyDescent="0.25"/>
  <cols>
    <col min="1" max="1" width="7.125" style="93" customWidth="1"/>
    <col min="2" max="2" width="21.125" style="93" customWidth="1"/>
    <col min="3" max="3" width="10.625" style="93" customWidth="1"/>
    <col min="4" max="8" width="12" style="93" customWidth="1"/>
    <col min="9" max="9" width="13.25" style="93" customWidth="1"/>
    <col min="10" max="10" width="18.25" style="93" customWidth="1"/>
    <col min="11" max="16384" width="8" style="93"/>
  </cols>
  <sheetData>
    <row r="1" spans="1:10" x14ac:dyDescent="0.25">
      <c r="J1" s="121" t="s">
        <v>67</v>
      </c>
    </row>
    <row r="2" spans="1:10" s="123" customFormat="1" ht="23.25" customHeight="1" x14ac:dyDescent="0.3">
      <c r="A2" s="325" t="s">
        <v>68</v>
      </c>
      <c r="B2" s="325"/>
      <c r="C2" s="325"/>
      <c r="D2" s="325"/>
      <c r="E2" s="326" t="s">
        <v>12</v>
      </c>
      <c r="F2" s="326"/>
      <c r="G2" s="326"/>
      <c r="H2" s="326"/>
      <c r="I2" s="326"/>
      <c r="J2" s="326"/>
    </row>
    <row r="3" spans="1:10" s="123" customFormat="1" ht="23.25" customHeight="1" x14ac:dyDescent="0.3">
      <c r="A3" s="326" t="s">
        <v>16</v>
      </c>
      <c r="B3" s="326"/>
      <c r="C3" s="326"/>
      <c r="D3" s="326"/>
      <c r="E3" s="326" t="s">
        <v>13</v>
      </c>
      <c r="F3" s="326"/>
      <c r="G3" s="326"/>
      <c r="H3" s="326"/>
      <c r="I3" s="326"/>
      <c r="J3" s="326"/>
    </row>
    <row r="5" spans="1:10" ht="23.25" customHeight="1" x14ac:dyDescent="0.3">
      <c r="A5" s="331" t="s">
        <v>69</v>
      </c>
      <c r="B5" s="331"/>
      <c r="C5" s="331"/>
      <c r="D5" s="331"/>
      <c r="E5" s="331"/>
      <c r="F5" s="331"/>
      <c r="G5" s="331"/>
      <c r="H5" s="331"/>
      <c r="I5" s="331"/>
      <c r="J5" s="331"/>
    </row>
    <row r="6" spans="1:10" ht="23.25" customHeight="1" x14ac:dyDescent="0.3">
      <c r="A6" s="331" t="s">
        <v>41</v>
      </c>
      <c r="B6" s="331"/>
      <c r="C6" s="331"/>
      <c r="D6" s="331"/>
      <c r="E6" s="331"/>
      <c r="F6" s="331"/>
      <c r="G6" s="331"/>
      <c r="H6" s="331"/>
      <c r="I6" s="331"/>
      <c r="J6" s="331"/>
    </row>
    <row r="7" spans="1:10" ht="23.25" customHeight="1" x14ac:dyDescent="0.3">
      <c r="A7" s="331" t="s">
        <v>70</v>
      </c>
      <c r="B7" s="331"/>
      <c r="C7" s="331"/>
      <c r="D7" s="331"/>
      <c r="E7" s="331"/>
      <c r="F7" s="331"/>
      <c r="G7" s="331"/>
      <c r="H7" s="331"/>
      <c r="I7" s="331"/>
      <c r="J7" s="331"/>
    </row>
    <row r="8" spans="1:10" x14ac:dyDescent="0.25">
      <c r="I8" s="121"/>
    </row>
    <row r="9" spans="1:10" ht="38.25" customHeight="1" x14ac:dyDescent="0.25">
      <c r="A9" s="332" t="s">
        <v>0</v>
      </c>
      <c r="B9" s="338" t="s">
        <v>71</v>
      </c>
      <c r="C9" s="339"/>
      <c r="D9" s="328" t="s">
        <v>72</v>
      </c>
      <c r="E9" s="329"/>
      <c r="F9" s="329"/>
      <c r="G9" s="329"/>
      <c r="H9" s="330"/>
      <c r="I9" s="334" t="s">
        <v>73</v>
      </c>
      <c r="J9" s="336" t="s">
        <v>74</v>
      </c>
    </row>
    <row r="10" spans="1:10" ht="29.25" customHeight="1" x14ac:dyDescent="0.25">
      <c r="A10" s="333"/>
      <c r="B10" s="340"/>
      <c r="C10" s="341"/>
      <c r="D10" s="75">
        <v>41538</v>
      </c>
      <c r="E10" s="75">
        <v>41544</v>
      </c>
      <c r="F10" s="75">
        <v>41706</v>
      </c>
      <c r="G10" s="75">
        <v>41723</v>
      </c>
      <c r="H10" s="75">
        <v>41775</v>
      </c>
      <c r="I10" s="335"/>
      <c r="J10" s="337"/>
    </row>
    <row r="11" spans="1:10" s="195" customFormat="1" ht="20.25" customHeight="1" x14ac:dyDescent="0.3">
      <c r="A11" s="76">
        <v>1</v>
      </c>
      <c r="B11" s="265" t="str">
        <f>'[1]Mau A3'!B13</f>
        <v xml:space="preserve">Nguyễn Ngọc </v>
      </c>
      <c r="C11" s="214" t="str">
        <f>'Mau A3'!C13</f>
        <v>Phương</v>
      </c>
      <c r="D11" s="79" t="s">
        <v>75</v>
      </c>
      <c r="E11" s="79" t="s">
        <v>75</v>
      </c>
      <c r="F11" s="79" t="s">
        <v>75</v>
      </c>
      <c r="G11" s="79" t="s">
        <v>75</v>
      </c>
      <c r="H11" s="79" t="s">
        <v>75</v>
      </c>
      <c r="I11" s="82">
        <f t="shared" ref="I11:I16" si="0">COUNTIF(D11:H11,"X")*4</f>
        <v>20</v>
      </c>
      <c r="J11" s="76"/>
    </row>
    <row r="12" spans="1:10" s="195" customFormat="1" ht="20.25" customHeight="1" x14ac:dyDescent="0.3">
      <c r="A12" s="76">
        <v>2</v>
      </c>
      <c r="B12" s="265" t="str">
        <f>'[1]Mau A3'!B14</f>
        <v xml:space="preserve">Võ Đắc </v>
      </c>
      <c r="C12" s="214" t="str">
        <f>'Mau A3'!C14</f>
        <v>Thịnh</v>
      </c>
      <c r="D12" s="79" t="s">
        <v>75</v>
      </c>
      <c r="E12" s="79" t="s">
        <v>75</v>
      </c>
      <c r="F12" s="79" t="s">
        <v>75</v>
      </c>
      <c r="G12" s="79" t="s">
        <v>75</v>
      </c>
      <c r="H12" s="79" t="s">
        <v>75</v>
      </c>
      <c r="I12" s="82">
        <f t="shared" si="0"/>
        <v>20</v>
      </c>
      <c r="J12" s="76"/>
    </row>
    <row r="13" spans="1:10" s="195" customFormat="1" ht="20.25" customHeight="1" x14ac:dyDescent="0.3">
      <c r="A13" s="76">
        <v>3</v>
      </c>
      <c r="B13" s="265" t="str">
        <f>'[1]Mau A3'!B15</f>
        <v>Nguyễn</v>
      </c>
      <c r="C13" s="214" t="str">
        <f>'Mau A3'!C15</f>
        <v>Anh Tuấn</v>
      </c>
      <c r="D13" s="79" t="s">
        <v>75</v>
      </c>
      <c r="E13" s="79" t="s">
        <v>75</v>
      </c>
      <c r="F13" s="79" t="s">
        <v>75</v>
      </c>
      <c r="G13" s="79" t="s">
        <v>75</v>
      </c>
      <c r="H13" s="79" t="s">
        <v>75</v>
      </c>
      <c r="I13" s="82">
        <f t="shared" si="0"/>
        <v>20</v>
      </c>
      <c r="J13" s="76"/>
    </row>
    <row r="14" spans="1:10" s="195" customFormat="1" ht="20.25" customHeight="1" x14ac:dyDescent="0.3">
      <c r="A14" s="76">
        <v>4</v>
      </c>
      <c r="B14" s="265" t="str">
        <f>'[1]Mau A3'!B16</f>
        <v>Nguyễn Hữu</v>
      </c>
      <c r="C14" s="214" t="str">
        <f>'Mau A3'!C16</f>
        <v>Mạnh</v>
      </c>
      <c r="D14" s="79" t="s">
        <v>75</v>
      </c>
      <c r="E14" s="79" t="s">
        <v>75</v>
      </c>
      <c r="F14" s="79" t="s">
        <v>75</v>
      </c>
      <c r="G14" s="79" t="s">
        <v>75</v>
      </c>
      <c r="H14" s="79" t="s">
        <v>75</v>
      </c>
      <c r="I14" s="82">
        <f t="shared" si="0"/>
        <v>20</v>
      </c>
      <c r="J14" s="76"/>
    </row>
    <row r="15" spans="1:10" s="195" customFormat="1" ht="20.25" customHeight="1" x14ac:dyDescent="0.3">
      <c r="A15" s="76">
        <v>5</v>
      </c>
      <c r="B15" s="265" t="str">
        <f>'[1]Mau A3'!B17</f>
        <v>Nguyễn Thành</v>
      </c>
      <c r="C15" s="214" t="str">
        <f>'Mau A3'!C17</f>
        <v>Đức</v>
      </c>
      <c r="D15" s="79" t="s">
        <v>75</v>
      </c>
      <c r="E15" s="79" t="s">
        <v>75</v>
      </c>
      <c r="F15" s="79" t="s">
        <v>75</v>
      </c>
      <c r="G15" s="79" t="s">
        <v>75</v>
      </c>
      <c r="H15" s="79" t="s">
        <v>75</v>
      </c>
      <c r="I15" s="82">
        <f t="shared" si="0"/>
        <v>20</v>
      </c>
      <c r="J15" s="76"/>
    </row>
    <row r="16" spans="1:10" s="195" customFormat="1" ht="20.25" customHeight="1" x14ac:dyDescent="0.3">
      <c r="A16" s="76">
        <v>6</v>
      </c>
      <c r="B16" s="265" t="str">
        <f>'[1]Mau A3'!B18</f>
        <v>Nguyễn Minh</v>
      </c>
      <c r="C16" s="214" t="str">
        <f>'Mau A3'!C18</f>
        <v>Thái</v>
      </c>
      <c r="D16" s="79" t="s">
        <v>75</v>
      </c>
      <c r="E16" s="79" t="s">
        <v>75</v>
      </c>
      <c r="F16" s="79" t="s">
        <v>75</v>
      </c>
      <c r="G16" s="79" t="s">
        <v>75</v>
      </c>
      <c r="H16" s="79" t="s">
        <v>75</v>
      </c>
      <c r="I16" s="82">
        <f t="shared" si="0"/>
        <v>20</v>
      </c>
      <c r="J16" s="76"/>
    </row>
    <row r="17" spans="1:10" s="195" customFormat="1" ht="20.25" customHeight="1" x14ac:dyDescent="0.3">
      <c r="A17" s="76">
        <v>7</v>
      </c>
      <c r="B17" s="265" t="str">
        <f>'[1]Mau A3'!B19</f>
        <v xml:space="preserve">Phan Anh  </v>
      </c>
      <c r="C17" s="214" t="str">
        <f>'Mau A3'!C19</f>
        <v>Tuấn Kiệt</v>
      </c>
      <c r="D17" s="79" t="s">
        <v>75</v>
      </c>
      <c r="E17" s="79" t="s">
        <v>75</v>
      </c>
      <c r="F17" s="79" t="s">
        <v>75</v>
      </c>
      <c r="G17" s="79" t="s">
        <v>75</v>
      </c>
      <c r="H17" s="79" t="s">
        <v>75</v>
      </c>
      <c r="I17" s="82">
        <f t="shared" ref="I17:I22" si="1">COUNTIF(D17:H17,"X")*4</f>
        <v>20</v>
      </c>
      <c r="J17" s="76"/>
    </row>
    <row r="18" spans="1:10" s="195" customFormat="1" ht="20.25" customHeight="1" x14ac:dyDescent="0.3">
      <c r="A18" s="76">
        <v>8</v>
      </c>
      <c r="B18" s="265" t="str">
        <f>'[1]Mau A3'!B20</f>
        <v xml:space="preserve"> Trần  </v>
      </c>
      <c r="C18" s="214" t="str">
        <f>'Mau A3'!C20</f>
        <v>Minh Tuấn</v>
      </c>
      <c r="D18" s="79" t="s">
        <v>75</v>
      </c>
      <c r="E18" s="79" t="s">
        <v>75</v>
      </c>
      <c r="F18" s="79" t="s">
        <v>75</v>
      </c>
      <c r="G18" s="79" t="s">
        <v>75</v>
      </c>
      <c r="H18" s="79" t="s">
        <v>75</v>
      </c>
      <c r="I18" s="82">
        <f t="shared" si="1"/>
        <v>20</v>
      </c>
      <c r="J18" s="76"/>
    </row>
    <row r="19" spans="1:10" s="195" customFormat="1" ht="20.25" customHeight="1" x14ac:dyDescent="0.3">
      <c r="A19" s="76">
        <v>9</v>
      </c>
      <c r="B19" s="265" t="str">
        <f>'[1]Mau A3'!B21</f>
        <v xml:space="preserve">Đặng Thái </v>
      </c>
      <c r="C19" s="214" t="str">
        <f>'Mau A3'!C21</f>
        <v>Sơn</v>
      </c>
      <c r="D19" s="79" t="s">
        <v>75</v>
      </c>
      <c r="E19" s="79" t="s">
        <v>75</v>
      </c>
      <c r="F19" s="79" t="s">
        <v>75</v>
      </c>
      <c r="G19" s="79" t="s">
        <v>75</v>
      </c>
      <c r="H19" s="79" t="s">
        <v>75</v>
      </c>
      <c r="I19" s="82">
        <f t="shared" si="1"/>
        <v>20</v>
      </c>
      <c r="J19" s="76"/>
    </row>
    <row r="20" spans="1:10" s="195" customFormat="1" ht="20.25" customHeight="1" x14ac:dyDescent="0.3">
      <c r="A20" s="76">
        <v>10</v>
      </c>
      <c r="B20" s="265" t="str">
        <f>'[1]Mau A3'!B22</f>
        <v xml:space="preserve">Triệu Phú </v>
      </c>
      <c r="C20" s="214" t="str">
        <f>'Mau A3'!C22</f>
        <v>Nguyên</v>
      </c>
      <c r="D20" s="79" t="s">
        <v>75</v>
      </c>
      <c r="E20" s="79" t="s">
        <v>75</v>
      </c>
      <c r="F20" s="79" t="s">
        <v>75</v>
      </c>
      <c r="G20" s="79" t="s">
        <v>75</v>
      </c>
      <c r="H20" s="79" t="s">
        <v>75</v>
      </c>
      <c r="I20" s="82">
        <f t="shared" si="1"/>
        <v>20</v>
      </c>
      <c r="J20" s="76"/>
    </row>
    <row r="21" spans="1:10" s="195" customFormat="1" ht="20.25" customHeight="1" x14ac:dyDescent="0.3">
      <c r="A21" s="76">
        <v>11</v>
      </c>
      <c r="B21" s="265" t="str">
        <f>'[1]Mau A3'!B23</f>
        <v xml:space="preserve">Nguyễn Thanh </v>
      </c>
      <c r="C21" s="214" t="str">
        <f>'Mau A3'!C23</f>
        <v>Bình</v>
      </c>
      <c r="D21" s="79" t="s">
        <v>75</v>
      </c>
      <c r="E21" s="79" t="s">
        <v>75</v>
      </c>
      <c r="F21" s="79" t="s">
        <v>75</v>
      </c>
      <c r="G21" s="79" t="s">
        <v>75</v>
      </c>
      <c r="H21" s="79" t="s">
        <v>75</v>
      </c>
      <c r="I21" s="82">
        <f t="shared" si="1"/>
        <v>20</v>
      </c>
      <c r="J21" s="76"/>
    </row>
    <row r="22" spans="1:10" s="195" customFormat="1" ht="20.25" customHeight="1" x14ac:dyDescent="0.3">
      <c r="A22" s="76">
        <v>12</v>
      </c>
      <c r="B22" s="265" t="str">
        <f>'[1]Mau A3'!B24</f>
        <v xml:space="preserve">Trần Quốc </v>
      </c>
      <c r="C22" s="214" t="str">
        <f>'Mau A3'!C24</f>
        <v>Duy</v>
      </c>
      <c r="D22" s="79" t="s">
        <v>75</v>
      </c>
      <c r="E22" s="79" t="s">
        <v>75</v>
      </c>
      <c r="F22" s="79" t="s">
        <v>75</v>
      </c>
      <c r="G22" s="79" t="s">
        <v>75</v>
      </c>
      <c r="H22" s="79" t="s">
        <v>75</v>
      </c>
      <c r="I22" s="82">
        <f t="shared" si="1"/>
        <v>20</v>
      </c>
      <c r="J22" s="76"/>
    </row>
    <row r="23" spans="1:10" s="195" customFormat="1" ht="20.25" customHeight="1" x14ac:dyDescent="0.3">
      <c r="A23" s="76">
        <v>13</v>
      </c>
      <c r="B23" s="265" t="str">
        <f>'[1]Mau A3'!B25</f>
        <v xml:space="preserve">Kiều Trung </v>
      </c>
      <c r="C23" s="214" t="str">
        <f>'Mau A3'!C25</f>
        <v>Tín</v>
      </c>
      <c r="D23" s="79" t="s">
        <v>75</v>
      </c>
      <c r="E23" s="79" t="s">
        <v>75</v>
      </c>
      <c r="F23" s="79" t="s">
        <v>75</v>
      </c>
      <c r="G23" s="79" t="s">
        <v>75</v>
      </c>
      <c r="H23" s="79" t="s">
        <v>75</v>
      </c>
      <c r="I23" s="82">
        <f t="shared" ref="I23:I34" si="2">COUNTIF(D23:H23,"X")*4</f>
        <v>20</v>
      </c>
      <c r="J23" s="76"/>
    </row>
    <row r="24" spans="1:10" s="195" customFormat="1" ht="20.25" customHeight="1" x14ac:dyDescent="0.3">
      <c r="A24" s="76">
        <v>14</v>
      </c>
      <c r="B24" s="265" t="str">
        <f>'[1]Mau A3'!B26</f>
        <v xml:space="preserve">Hồ Văn </v>
      </c>
      <c r="C24" s="214" t="str">
        <f>'Mau A3'!C26</f>
        <v>Hóa</v>
      </c>
      <c r="D24" s="79" t="s">
        <v>75</v>
      </c>
      <c r="E24" s="79" t="s">
        <v>75</v>
      </c>
      <c r="F24" s="79" t="s">
        <v>75</v>
      </c>
      <c r="G24" s="79" t="s">
        <v>75</v>
      </c>
      <c r="H24" s="79" t="s">
        <v>75</v>
      </c>
      <c r="I24" s="82">
        <f t="shared" si="2"/>
        <v>20</v>
      </c>
      <c r="J24" s="76"/>
    </row>
    <row r="25" spans="1:10" s="195" customFormat="1" ht="20.25" customHeight="1" x14ac:dyDescent="0.3">
      <c r="A25" s="76">
        <v>15</v>
      </c>
      <c r="B25" s="265" t="str">
        <f>'[1]Mau A3'!B27</f>
        <v xml:space="preserve">Hoàng  </v>
      </c>
      <c r="C25" s="214" t="str">
        <f>'Mau A3'!C27</f>
        <v>Phúc Bảo</v>
      </c>
      <c r="D25" s="79" t="s">
        <v>75</v>
      </c>
      <c r="E25" s="79" t="s">
        <v>75</v>
      </c>
      <c r="F25" s="79" t="s">
        <v>75</v>
      </c>
      <c r="G25" s="79" t="s">
        <v>75</v>
      </c>
      <c r="H25" s="79" t="s">
        <v>75</v>
      </c>
      <c r="I25" s="82">
        <f t="shared" si="2"/>
        <v>20</v>
      </c>
      <c r="J25" s="76"/>
    </row>
    <row r="26" spans="1:10" s="195" customFormat="1" ht="20.25" customHeight="1" x14ac:dyDescent="0.3">
      <c r="A26" s="76">
        <v>16</v>
      </c>
      <c r="B26" s="265" t="str">
        <f>'[1]Mau A3'!B28</f>
        <v xml:space="preserve">Hà  </v>
      </c>
      <c r="C26" s="214" t="str">
        <f>'Mau A3'!C28</f>
        <v>Quốc Bảo</v>
      </c>
      <c r="D26" s="79" t="s">
        <v>75</v>
      </c>
      <c r="E26" s="79" t="s">
        <v>75</v>
      </c>
      <c r="F26" s="79" t="s">
        <v>75</v>
      </c>
      <c r="G26" s="79" t="s">
        <v>75</v>
      </c>
      <c r="H26" s="79" t="s">
        <v>75</v>
      </c>
      <c r="I26" s="82">
        <f t="shared" si="2"/>
        <v>20</v>
      </c>
      <c r="J26" s="76"/>
    </row>
    <row r="27" spans="1:10" s="195" customFormat="1" ht="20.25" customHeight="1" x14ac:dyDescent="0.3">
      <c r="A27" s="76">
        <v>17</v>
      </c>
      <c r="B27" s="265" t="str">
        <f>'[1]Mau A3'!B29</f>
        <v xml:space="preserve">Phạm Nguyễn Đức </v>
      </c>
      <c r="C27" s="214" t="str">
        <f>'Mau A3'!C29</f>
        <v>Trung</v>
      </c>
      <c r="D27" s="79" t="s">
        <v>75</v>
      </c>
      <c r="E27" s="79" t="s">
        <v>75</v>
      </c>
      <c r="F27" s="79" t="s">
        <v>75</v>
      </c>
      <c r="G27" s="79" t="s">
        <v>75</v>
      </c>
      <c r="H27" s="79" t="s">
        <v>75</v>
      </c>
      <c r="I27" s="82">
        <f t="shared" si="2"/>
        <v>20</v>
      </c>
      <c r="J27" s="76"/>
    </row>
    <row r="28" spans="1:10" s="195" customFormat="1" ht="20.25" customHeight="1" x14ac:dyDescent="0.3">
      <c r="A28" s="76">
        <v>18</v>
      </c>
      <c r="B28" s="265" t="str">
        <f>'[1]Mau A3'!B30</f>
        <v xml:space="preserve">Nguyễn Thanh </v>
      </c>
      <c r="C28" s="214" t="str">
        <f>'Mau A3'!C30</f>
        <v>Hùng</v>
      </c>
      <c r="D28" s="79" t="s">
        <v>75</v>
      </c>
      <c r="E28" s="79" t="s">
        <v>75</v>
      </c>
      <c r="F28" s="79" t="s">
        <v>75</v>
      </c>
      <c r="G28" s="79" t="s">
        <v>75</v>
      </c>
      <c r="H28" s="79" t="s">
        <v>75</v>
      </c>
      <c r="I28" s="82">
        <f t="shared" si="2"/>
        <v>20</v>
      </c>
      <c r="J28" s="76"/>
    </row>
    <row r="29" spans="1:10" s="195" customFormat="1" ht="20.25" hidden="1" customHeight="1" x14ac:dyDescent="0.3">
      <c r="A29" s="76">
        <v>19</v>
      </c>
      <c r="B29" s="77"/>
      <c r="C29" s="78"/>
      <c r="D29" s="79" t="s">
        <v>75</v>
      </c>
      <c r="E29" s="79" t="s">
        <v>75</v>
      </c>
      <c r="F29" s="79" t="s">
        <v>75</v>
      </c>
      <c r="G29" s="79" t="s">
        <v>75</v>
      </c>
      <c r="H29" s="79" t="s">
        <v>75</v>
      </c>
      <c r="I29" s="82">
        <f t="shared" si="2"/>
        <v>20</v>
      </c>
      <c r="J29" s="76"/>
    </row>
    <row r="30" spans="1:10" s="195" customFormat="1" ht="20.25" hidden="1" customHeight="1" x14ac:dyDescent="0.3">
      <c r="A30" s="76">
        <v>20</v>
      </c>
      <c r="B30" s="80"/>
      <c r="C30" s="81"/>
      <c r="D30" s="79" t="s">
        <v>75</v>
      </c>
      <c r="E30" s="79" t="s">
        <v>75</v>
      </c>
      <c r="F30" s="79" t="s">
        <v>75</v>
      </c>
      <c r="G30" s="79" t="s">
        <v>75</v>
      </c>
      <c r="H30" s="79" t="s">
        <v>75</v>
      </c>
      <c r="I30" s="82">
        <f t="shared" si="2"/>
        <v>20</v>
      </c>
      <c r="J30" s="76"/>
    </row>
    <row r="31" spans="1:10" s="195" customFormat="1" ht="20.25" hidden="1" customHeight="1" x14ac:dyDescent="0.3">
      <c r="A31" s="76">
        <v>21</v>
      </c>
      <c r="B31" s="80"/>
      <c r="C31" s="81"/>
      <c r="D31" s="79" t="s">
        <v>75</v>
      </c>
      <c r="E31" s="79" t="s">
        <v>75</v>
      </c>
      <c r="F31" s="79" t="s">
        <v>75</v>
      </c>
      <c r="G31" s="79" t="s">
        <v>75</v>
      </c>
      <c r="H31" s="79" t="s">
        <v>75</v>
      </c>
      <c r="I31" s="82">
        <f t="shared" si="2"/>
        <v>20</v>
      </c>
      <c r="J31" s="76"/>
    </row>
    <row r="32" spans="1:10" s="195" customFormat="1" ht="20.25" hidden="1" customHeight="1" x14ac:dyDescent="0.3">
      <c r="A32" s="76">
        <v>22</v>
      </c>
      <c r="B32" s="80"/>
      <c r="C32" s="81"/>
      <c r="D32" s="79" t="s">
        <v>75</v>
      </c>
      <c r="E32" s="79" t="s">
        <v>75</v>
      </c>
      <c r="F32" s="79" t="s">
        <v>75</v>
      </c>
      <c r="G32" s="79" t="s">
        <v>75</v>
      </c>
      <c r="H32" s="79" t="s">
        <v>75</v>
      </c>
      <c r="I32" s="82">
        <f t="shared" si="2"/>
        <v>20</v>
      </c>
      <c r="J32" s="76"/>
    </row>
    <row r="33" spans="1:10" s="195" customFormat="1" ht="20.25" hidden="1" customHeight="1" x14ac:dyDescent="0.3">
      <c r="A33" s="76">
        <v>23</v>
      </c>
      <c r="B33" s="80"/>
      <c r="C33" s="81"/>
      <c r="D33" s="79" t="s">
        <v>75</v>
      </c>
      <c r="E33" s="79" t="s">
        <v>75</v>
      </c>
      <c r="F33" s="79" t="s">
        <v>75</v>
      </c>
      <c r="G33" s="79" t="s">
        <v>75</v>
      </c>
      <c r="H33" s="79" t="s">
        <v>75</v>
      </c>
      <c r="I33" s="82">
        <f t="shared" si="2"/>
        <v>20</v>
      </c>
      <c r="J33" s="76"/>
    </row>
    <row r="34" spans="1:10" s="195" customFormat="1" ht="20.25" hidden="1" customHeight="1" x14ac:dyDescent="0.3">
      <c r="A34" s="76">
        <v>24</v>
      </c>
      <c r="B34" s="80"/>
      <c r="C34" s="81"/>
      <c r="D34" s="79" t="s">
        <v>75</v>
      </c>
      <c r="E34" s="79" t="s">
        <v>75</v>
      </c>
      <c r="F34" s="79" t="s">
        <v>75</v>
      </c>
      <c r="G34" s="79" t="s">
        <v>75</v>
      </c>
      <c r="H34" s="79" t="s">
        <v>75</v>
      </c>
      <c r="I34" s="82">
        <f t="shared" si="2"/>
        <v>20</v>
      </c>
      <c r="J34" s="76"/>
    </row>
    <row r="35" spans="1:10" s="195" customFormat="1" ht="20.25" hidden="1" customHeight="1" x14ac:dyDescent="0.3">
      <c r="A35" s="76">
        <v>25</v>
      </c>
      <c r="B35" s="77"/>
      <c r="C35" s="78"/>
      <c r="D35" s="79" t="s">
        <v>75</v>
      </c>
      <c r="E35" s="79" t="s">
        <v>75</v>
      </c>
      <c r="F35" s="79" t="s">
        <v>75</v>
      </c>
      <c r="G35" s="79" t="s">
        <v>75</v>
      </c>
      <c r="H35" s="79" t="s">
        <v>75</v>
      </c>
      <c r="I35" s="82">
        <f t="shared" ref="I35:I54" si="3">COUNTIF(D35:H35,"X")*4</f>
        <v>20</v>
      </c>
      <c r="J35" s="76"/>
    </row>
    <row r="36" spans="1:10" s="195" customFormat="1" ht="20.25" hidden="1" customHeight="1" x14ac:dyDescent="0.3">
      <c r="A36" s="76">
        <v>26</v>
      </c>
      <c r="B36" s="80"/>
      <c r="C36" s="81"/>
      <c r="D36" s="79" t="s">
        <v>75</v>
      </c>
      <c r="E36" s="79" t="s">
        <v>75</v>
      </c>
      <c r="F36" s="79" t="s">
        <v>75</v>
      </c>
      <c r="G36" s="79" t="s">
        <v>75</v>
      </c>
      <c r="H36" s="79" t="s">
        <v>75</v>
      </c>
      <c r="I36" s="82">
        <f t="shared" si="3"/>
        <v>20</v>
      </c>
      <c r="J36" s="76"/>
    </row>
    <row r="37" spans="1:10" s="195" customFormat="1" ht="20.25" hidden="1" customHeight="1" x14ac:dyDescent="0.3">
      <c r="A37" s="76">
        <v>27</v>
      </c>
      <c r="B37" s="80"/>
      <c r="C37" s="81"/>
      <c r="D37" s="79" t="s">
        <v>75</v>
      </c>
      <c r="E37" s="79" t="s">
        <v>75</v>
      </c>
      <c r="F37" s="79" t="s">
        <v>75</v>
      </c>
      <c r="G37" s="79" t="s">
        <v>75</v>
      </c>
      <c r="H37" s="79" t="s">
        <v>75</v>
      </c>
      <c r="I37" s="82">
        <f t="shared" si="3"/>
        <v>20</v>
      </c>
      <c r="J37" s="76"/>
    </row>
    <row r="38" spans="1:10" s="195" customFormat="1" ht="20.25" hidden="1" customHeight="1" x14ac:dyDescent="0.3">
      <c r="A38" s="76">
        <v>28</v>
      </c>
      <c r="B38" s="80"/>
      <c r="C38" s="81"/>
      <c r="D38" s="79" t="s">
        <v>75</v>
      </c>
      <c r="E38" s="79" t="s">
        <v>75</v>
      </c>
      <c r="F38" s="79" t="s">
        <v>75</v>
      </c>
      <c r="G38" s="79" t="s">
        <v>75</v>
      </c>
      <c r="H38" s="79" t="s">
        <v>75</v>
      </c>
      <c r="I38" s="82">
        <f t="shared" si="3"/>
        <v>20</v>
      </c>
      <c r="J38" s="76"/>
    </row>
    <row r="39" spans="1:10" s="195" customFormat="1" ht="20.25" hidden="1" customHeight="1" x14ac:dyDescent="0.3">
      <c r="A39" s="76">
        <v>29</v>
      </c>
      <c r="B39" s="80"/>
      <c r="C39" s="81"/>
      <c r="D39" s="79" t="s">
        <v>75</v>
      </c>
      <c r="E39" s="79" t="s">
        <v>75</v>
      </c>
      <c r="F39" s="79" t="s">
        <v>75</v>
      </c>
      <c r="G39" s="79" t="s">
        <v>75</v>
      </c>
      <c r="H39" s="79" t="s">
        <v>75</v>
      </c>
      <c r="I39" s="82">
        <f t="shared" si="3"/>
        <v>20</v>
      </c>
      <c r="J39" s="76"/>
    </row>
    <row r="40" spans="1:10" s="195" customFormat="1" ht="20.25" hidden="1" customHeight="1" x14ac:dyDescent="0.3">
      <c r="A40" s="76">
        <v>30</v>
      </c>
      <c r="B40" s="80"/>
      <c r="C40" s="81"/>
      <c r="D40" s="79" t="s">
        <v>75</v>
      </c>
      <c r="E40" s="79" t="s">
        <v>75</v>
      </c>
      <c r="F40" s="79" t="s">
        <v>75</v>
      </c>
      <c r="G40" s="79" t="s">
        <v>75</v>
      </c>
      <c r="H40" s="79" t="s">
        <v>75</v>
      </c>
      <c r="I40" s="82">
        <f t="shared" si="3"/>
        <v>20</v>
      </c>
      <c r="J40" s="76"/>
    </row>
    <row r="41" spans="1:10" s="195" customFormat="1" ht="20.25" hidden="1" customHeight="1" x14ac:dyDescent="0.3">
      <c r="A41" s="76">
        <v>31</v>
      </c>
      <c r="B41" s="80"/>
      <c r="C41" s="81"/>
      <c r="D41" s="79" t="s">
        <v>75</v>
      </c>
      <c r="E41" s="79" t="s">
        <v>75</v>
      </c>
      <c r="F41" s="79" t="s">
        <v>75</v>
      </c>
      <c r="G41" s="79" t="s">
        <v>75</v>
      </c>
      <c r="H41" s="79" t="s">
        <v>75</v>
      </c>
      <c r="I41" s="82">
        <f t="shared" si="3"/>
        <v>20</v>
      </c>
      <c r="J41" s="76"/>
    </row>
    <row r="42" spans="1:10" s="195" customFormat="1" ht="20.25" hidden="1" customHeight="1" x14ac:dyDescent="0.3">
      <c r="A42" s="76">
        <v>32</v>
      </c>
      <c r="B42" s="80"/>
      <c r="C42" s="81"/>
      <c r="D42" s="79" t="s">
        <v>75</v>
      </c>
      <c r="E42" s="79" t="s">
        <v>75</v>
      </c>
      <c r="F42" s="79" t="s">
        <v>75</v>
      </c>
      <c r="G42" s="79" t="s">
        <v>75</v>
      </c>
      <c r="H42" s="79" t="s">
        <v>75</v>
      </c>
      <c r="I42" s="82">
        <f t="shared" si="3"/>
        <v>20</v>
      </c>
      <c r="J42" s="76"/>
    </row>
    <row r="43" spans="1:10" s="195" customFormat="1" ht="20.25" hidden="1" customHeight="1" x14ac:dyDescent="0.3">
      <c r="A43" s="76">
        <v>33</v>
      </c>
      <c r="B43" s="77"/>
      <c r="C43" s="78"/>
      <c r="D43" s="79" t="s">
        <v>75</v>
      </c>
      <c r="E43" s="79" t="s">
        <v>75</v>
      </c>
      <c r="F43" s="79" t="s">
        <v>75</v>
      </c>
      <c r="G43" s="79" t="s">
        <v>75</v>
      </c>
      <c r="H43" s="79" t="s">
        <v>75</v>
      </c>
      <c r="I43" s="82">
        <f t="shared" si="3"/>
        <v>20</v>
      </c>
      <c r="J43" s="76"/>
    </row>
    <row r="44" spans="1:10" s="195" customFormat="1" ht="20.25" hidden="1" customHeight="1" x14ac:dyDescent="0.3">
      <c r="A44" s="76">
        <v>34</v>
      </c>
      <c r="B44" s="80"/>
      <c r="C44" s="81"/>
      <c r="D44" s="79" t="s">
        <v>75</v>
      </c>
      <c r="E44" s="79" t="s">
        <v>75</v>
      </c>
      <c r="F44" s="79" t="s">
        <v>75</v>
      </c>
      <c r="G44" s="79" t="s">
        <v>75</v>
      </c>
      <c r="H44" s="79" t="s">
        <v>75</v>
      </c>
      <c r="I44" s="82">
        <f t="shared" si="3"/>
        <v>20</v>
      </c>
      <c r="J44" s="76"/>
    </row>
    <row r="45" spans="1:10" s="195" customFormat="1" ht="20.25" hidden="1" customHeight="1" x14ac:dyDescent="0.3">
      <c r="A45" s="76">
        <v>35</v>
      </c>
      <c r="B45" s="80"/>
      <c r="C45" s="81"/>
      <c r="D45" s="79" t="s">
        <v>75</v>
      </c>
      <c r="E45" s="79" t="s">
        <v>75</v>
      </c>
      <c r="F45" s="79" t="s">
        <v>75</v>
      </c>
      <c r="G45" s="79" t="s">
        <v>75</v>
      </c>
      <c r="H45" s="79" t="s">
        <v>75</v>
      </c>
      <c r="I45" s="82">
        <f t="shared" si="3"/>
        <v>20</v>
      </c>
      <c r="J45" s="76"/>
    </row>
    <row r="46" spans="1:10" s="195" customFormat="1" ht="20.25" hidden="1" customHeight="1" x14ac:dyDescent="0.3">
      <c r="A46" s="76">
        <v>36</v>
      </c>
      <c r="B46" s="80"/>
      <c r="C46" s="81"/>
      <c r="D46" s="79" t="s">
        <v>75</v>
      </c>
      <c r="E46" s="79" t="s">
        <v>75</v>
      </c>
      <c r="F46" s="79" t="s">
        <v>75</v>
      </c>
      <c r="G46" s="79" t="s">
        <v>75</v>
      </c>
      <c r="H46" s="79" t="s">
        <v>75</v>
      </c>
      <c r="I46" s="82">
        <f t="shared" si="3"/>
        <v>20</v>
      </c>
      <c r="J46" s="76"/>
    </row>
    <row r="47" spans="1:10" s="195" customFormat="1" ht="20.25" hidden="1" customHeight="1" x14ac:dyDescent="0.3">
      <c r="A47" s="76">
        <v>37</v>
      </c>
      <c r="B47" s="80"/>
      <c r="C47" s="81"/>
      <c r="D47" s="79" t="s">
        <v>75</v>
      </c>
      <c r="E47" s="79" t="s">
        <v>75</v>
      </c>
      <c r="F47" s="79" t="s">
        <v>75</v>
      </c>
      <c r="G47" s="79" t="s">
        <v>75</v>
      </c>
      <c r="H47" s="79" t="s">
        <v>75</v>
      </c>
      <c r="I47" s="82">
        <f t="shared" si="3"/>
        <v>20</v>
      </c>
      <c r="J47" s="76"/>
    </row>
    <row r="48" spans="1:10" s="195" customFormat="1" ht="20.25" hidden="1" customHeight="1" x14ac:dyDescent="0.3">
      <c r="A48" s="76">
        <v>38</v>
      </c>
      <c r="B48" s="80"/>
      <c r="C48" s="81"/>
      <c r="D48" s="79" t="s">
        <v>75</v>
      </c>
      <c r="E48" s="79" t="s">
        <v>75</v>
      </c>
      <c r="F48" s="79" t="s">
        <v>75</v>
      </c>
      <c r="G48" s="79" t="s">
        <v>75</v>
      </c>
      <c r="H48" s="79" t="s">
        <v>75</v>
      </c>
      <c r="I48" s="82">
        <f t="shared" si="3"/>
        <v>20</v>
      </c>
      <c r="J48" s="76"/>
    </row>
    <row r="49" spans="1:10" s="195" customFormat="1" ht="20.25" hidden="1" customHeight="1" x14ac:dyDescent="0.3">
      <c r="A49" s="76">
        <v>39</v>
      </c>
      <c r="B49" s="77"/>
      <c r="C49" s="78"/>
      <c r="D49" s="79" t="s">
        <v>75</v>
      </c>
      <c r="E49" s="79" t="s">
        <v>75</v>
      </c>
      <c r="F49" s="79" t="s">
        <v>75</v>
      </c>
      <c r="G49" s="79" t="s">
        <v>75</v>
      </c>
      <c r="H49" s="79" t="s">
        <v>75</v>
      </c>
      <c r="I49" s="82">
        <f t="shared" si="3"/>
        <v>20</v>
      </c>
      <c r="J49" s="76"/>
    </row>
    <row r="50" spans="1:10" s="195" customFormat="1" ht="20.25" hidden="1" customHeight="1" x14ac:dyDescent="0.3">
      <c r="A50" s="76">
        <v>40</v>
      </c>
      <c r="B50" s="80"/>
      <c r="C50" s="81"/>
      <c r="D50" s="79" t="s">
        <v>75</v>
      </c>
      <c r="E50" s="79" t="s">
        <v>75</v>
      </c>
      <c r="F50" s="79" t="s">
        <v>75</v>
      </c>
      <c r="G50" s="79" t="s">
        <v>75</v>
      </c>
      <c r="H50" s="79" t="s">
        <v>75</v>
      </c>
      <c r="I50" s="82">
        <f t="shared" si="3"/>
        <v>20</v>
      </c>
      <c r="J50" s="76"/>
    </row>
    <row r="51" spans="1:10" s="195" customFormat="1" ht="20.25" hidden="1" customHeight="1" x14ac:dyDescent="0.3">
      <c r="A51" s="76">
        <v>41</v>
      </c>
      <c r="B51" s="80"/>
      <c r="C51" s="81"/>
      <c r="D51" s="79" t="s">
        <v>75</v>
      </c>
      <c r="E51" s="79" t="s">
        <v>75</v>
      </c>
      <c r="F51" s="79" t="s">
        <v>75</v>
      </c>
      <c r="G51" s="79" t="s">
        <v>75</v>
      </c>
      <c r="H51" s="79" t="s">
        <v>75</v>
      </c>
      <c r="I51" s="82">
        <f t="shared" si="3"/>
        <v>20</v>
      </c>
      <c r="J51" s="76"/>
    </row>
    <row r="52" spans="1:10" s="195" customFormat="1" ht="20.25" hidden="1" customHeight="1" x14ac:dyDescent="0.3">
      <c r="A52" s="76">
        <v>42</v>
      </c>
      <c r="B52" s="80"/>
      <c r="C52" s="81"/>
      <c r="D52" s="79" t="s">
        <v>75</v>
      </c>
      <c r="E52" s="79" t="s">
        <v>75</v>
      </c>
      <c r="F52" s="79" t="s">
        <v>75</v>
      </c>
      <c r="G52" s="79" t="s">
        <v>75</v>
      </c>
      <c r="H52" s="79" t="s">
        <v>75</v>
      </c>
      <c r="I52" s="82">
        <f t="shared" si="3"/>
        <v>20</v>
      </c>
      <c r="J52" s="76"/>
    </row>
    <row r="53" spans="1:10" s="195" customFormat="1" ht="20.25" hidden="1" customHeight="1" x14ac:dyDescent="0.3">
      <c r="A53" s="76">
        <v>43</v>
      </c>
      <c r="B53" s="80"/>
      <c r="C53" s="81"/>
      <c r="D53" s="79" t="s">
        <v>75</v>
      </c>
      <c r="E53" s="79" t="s">
        <v>75</v>
      </c>
      <c r="F53" s="79" t="s">
        <v>75</v>
      </c>
      <c r="G53" s="79" t="s">
        <v>75</v>
      </c>
      <c r="H53" s="79" t="s">
        <v>75</v>
      </c>
      <c r="I53" s="82">
        <f t="shared" si="3"/>
        <v>20</v>
      </c>
      <c r="J53" s="76"/>
    </row>
    <row r="54" spans="1:10" s="195" customFormat="1" ht="20.25" hidden="1" customHeight="1" x14ac:dyDescent="0.3">
      <c r="A54" s="76">
        <v>44</v>
      </c>
      <c r="B54" s="80"/>
      <c r="C54" s="81"/>
      <c r="D54" s="79" t="s">
        <v>75</v>
      </c>
      <c r="E54" s="79" t="s">
        <v>75</v>
      </c>
      <c r="F54" s="79" t="s">
        <v>75</v>
      </c>
      <c r="G54" s="79" t="s">
        <v>75</v>
      </c>
      <c r="H54" s="79" t="s">
        <v>75</v>
      </c>
      <c r="I54" s="82">
        <f t="shared" si="3"/>
        <v>20</v>
      </c>
      <c r="J54" s="76"/>
    </row>
    <row r="55" spans="1:10" s="195" customFormat="1" ht="20.25" hidden="1" customHeight="1" x14ac:dyDescent="0.3">
      <c r="A55" s="76">
        <v>45</v>
      </c>
      <c r="B55" s="77"/>
      <c r="C55" s="78"/>
      <c r="D55" s="79" t="s">
        <v>75</v>
      </c>
      <c r="E55" s="79" t="s">
        <v>75</v>
      </c>
      <c r="F55" s="79" t="s">
        <v>75</v>
      </c>
      <c r="G55" s="79" t="s">
        <v>75</v>
      </c>
      <c r="H55" s="79" t="s">
        <v>75</v>
      </c>
      <c r="I55" s="82">
        <f t="shared" ref="I55:I60" si="4">COUNTIF(D55:H55,"X")*4</f>
        <v>20</v>
      </c>
      <c r="J55" s="76"/>
    </row>
    <row r="56" spans="1:10" s="195" customFormat="1" ht="20.25" hidden="1" customHeight="1" x14ac:dyDescent="0.3">
      <c r="A56" s="76">
        <v>46</v>
      </c>
      <c r="B56" s="80"/>
      <c r="C56" s="81"/>
      <c r="D56" s="79" t="s">
        <v>75</v>
      </c>
      <c r="E56" s="79" t="s">
        <v>75</v>
      </c>
      <c r="F56" s="79" t="s">
        <v>75</v>
      </c>
      <c r="G56" s="79" t="s">
        <v>75</v>
      </c>
      <c r="H56" s="79" t="s">
        <v>75</v>
      </c>
      <c r="I56" s="82">
        <f t="shared" si="4"/>
        <v>20</v>
      </c>
      <c r="J56" s="76"/>
    </row>
    <row r="57" spans="1:10" s="195" customFormat="1" ht="20.25" hidden="1" customHeight="1" x14ac:dyDescent="0.3">
      <c r="A57" s="76">
        <v>47</v>
      </c>
      <c r="B57" s="80"/>
      <c r="C57" s="81"/>
      <c r="D57" s="79" t="s">
        <v>75</v>
      </c>
      <c r="E57" s="79" t="s">
        <v>75</v>
      </c>
      <c r="F57" s="79" t="s">
        <v>75</v>
      </c>
      <c r="G57" s="79" t="s">
        <v>75</v>
      </c>
      <c r="H57" s="79" t="s">
        <v>75</v>
      </c>
      <c r="I57" s="82">
        <f t="shared" si="4"/>
        <v>20</v>
      </c>
      <c r="J57" s="76"/>
    </row>
    <row r="58" spans="1:10" s="195" customFormat="1" ht="20.25" hidden="1" customHeight="1" x14ac:dyDescent="0.3">
      <c r="A58" s="76">
        <v>48</v>
      </c>
      <c r="B58" s="80"/>
      <c r="C58" s="81"/>
      <c r="D58" s="79" t="s">
        <v>75</v>
      </c>
      <c r="E58" s="79" t="s">
        <v>75</v>
      </c>
      <c r="F58" s="79" t="s">
        <v>75</v>
      </c>
      <c r="G58" s="79" t="s">
        <v>75</v>
      </c>
      <c r="H58" s="79" t="s">
        <v>75</v>
      </c>
      <c r="I58" s="82">
        <f t="shared" si="4"/>
        <v>20</v>
      </c>
      <c r="J58" s="76"/>
    </row>
    <row r="59" spans="1:10" s="195" customFormat="1" ht="20.25" hidden="1" customHeight="1" x14ac:dyDescent="0.3">
      <c r="A59" s="76">
        <v>49</v>
      </c>
      <c r="B59" s="80"/>
      <c r="C59" s="81"/>
      <c r="D59" s="79" t="s">
        <v>75</v>
      </c>
      <c r="E59" s="79" t="s">
        <v>75</v>
      </c>
      <c r="F59" s="79" t="s">
        <v>75</v>
      </c>
      <c r="G59" s="79" t="s">
        <v>75</v>
      </c>
      <c r="H59" s="79" t="s">
        <v>75</v>
      </c>
      <c r="I59" s="82">
        <f t="shared" si="4"/>
        <v>20</v>
      </c>
      <c r="J59" s="76"/>
    </row>
    <row r="60" spans="1:10" s="195" customFormat="1" ht="20.25" hidden="1" customHeight="1" x14ac:dyDescent="0.3">
      <c r="A60" s="76">
        <v>50</v>
      </c>
      <c r="B60" s="80"/>
      <c r="C60" s="81"/>
      <c r="D60" s="79" t="s">
        <v>75</v>
      </c>
      <c r="E60" s="79" t="s">
        <v>75</v>
      </c>
      <c r="F60" s="79" t="s">
        <v>75</v>
      </c>
      <c r="G60" s="79" t="s">
        <v>75</v>
      </c>
      <c r="H60" s="79" t="s">
        <v>75</v>
      </c>
      <c r="I60" s="82">
        <f t="shared" si="4"/>
        <v>20</v>
      </c>
      <c r="J60" s="76"/>
    </row>
    <row r="61" spans="1:10" ht="15.75" customHeight="1" x14ac:dyDescent="0.25">
      <c r="C61" s="121"/>
    </row>
    <row r="62" spans="1:10" x14ac:dyDescent="0.25">
      <c r="E62" s="98"/>
      <c r="F62" s="342" t="s">
        <v>76</v>
      </c>
      <c r="G62" s="342"/>
      <c r="H62" s="342"/>
      <c r="I62" s="342"/>
      <c r="J62" s="342"/>
    </row>
    <row r="63" spans="1:10" ht="21.75" customHeight="1" x14ac:dyDescent="0.25">
      <c r="C63" s="98" t="s">
        <v>77</v>
      </c>
      <c r="D63" s="98"/>
      <c r="E63" s="98"/>
      <c r="F63" s="327" t="s">
        <v>78</v>
      </c>
      <c r="G63" s="327"/>
      <c r="H63" s="327"/>
      <c r="I63" s="327"/>
      <c r="J63" s="327"/>
    </row>
  </sheetData>
  <sheetProtection password="C71F" sheet="1" formatCells="0" formatColumns="0" formatRows="0" insertHyperlinks="0" sort="0" autoFilter="0" pivotTables="0"/>
  <dataConsolidate/>
  <customSheetViews>
    <customSheetView guid="{12C9832D-49BD-45CC-A5E0-F64F753F5189}" showPageBreaks="1" topLeftCell="A3">
      <selection activeCell="C11" sqref="C11"/>
      <pageMargins left="0.3" right="0.18" top="0.37" bottom="0.32" header="0.3" footer="0.3"/>
      <pageSetup paperSize="9" orientation="landscape" r:id="rId1"/>
      <headerFooter alignWithMargins="0"/>
    </customSheetView>
  </customSheetViews>
  <mergeCells count="14">
    <mergeCell ref="A2:D2"/>
    <mergeCell ref="A3:D3"/>
    <mergeCell ref="E2:J2"/>
    <mergeCell ref="E3:J3"/>
    <mergeCell ref="F63:J63"/>
    <mergeCell ref="D9:H9"/>
    <mergeCell ref="A6:J6"/>
    <mergeCell ref="A7:J7"/>
    <mergeCell ref="A9:A10"/>
    <mergeCell ref="I9:I10"/>
    <mergeCell ref="J9:J10"/>
    <mergeCell ref="B9:C10"/>
    <mergeCell ref="F62:J62"/>
    <mergeCell ref="A5:J5"/>
  </mergeCells>
  <phoneticPr fontId="20" type="noConversion"/>
  <pageMargins left="0.3" right="0.18" top="0.37" bottom="0.32" header="0.3" footer="0.3"/>
  <pageSetup paperSize="9" orientation="landscape" r:id="rId2"/>
  <headerFooter alignWithMargins="0"/>
  <drawing r:id="rId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63"/>
  <sheetViews>
    <sheetView topLeftCell="A4" workbookViewId="0">
      <selection activeCell="M9" sqref="M9"/>
    </sheetView>
  </sheetViews>
  <sheetFormatPr defaultColWidth="8" defaultRowHeight="16.5" x14ac:dyDescent="0.25"/>
  <cols>
    <col min="1" max="1" width="7.125" style="93" customWidth="1"/>
    <col min="2" max="2" width="21.125" style="93" customWidth="1"/>
    <col min="3" max="3" width="10.625" style="93" customWidth="1"/>
    <col min="4" max="8" width="12" style="93" customWidth="1"/>
    <col min="9" max="9" width="12.375" style="93" customWidth="1"/>
    <col min="10" max="10" width="21" style="93" customWidth="1"/>
    <col min="11" max="16384" width="8" style="93"/>
  </cols>
  <sheetData>
    <row r="1" spans="1:10" x14ac:dyDescent="0.25">
      <c r="J1" s="121" t="s">
        <v>79</v>
      </c>
    </row>
    <row r="2" spans="1:10" s="123" customFormat="1" ht="23.25" customHeight="1" x14ac:dyDescent="0.3">
      <c r="A2" s="325" t="s">
        <v>68</v>
      </c>
      <c r="B2" s="325"/>
      <c r="C2" s="325"/>
      <c r="D2" s="325"/>
      <c r="E2" s="326" t="s">
        <v>12</v>
      </c>
      <c r="F2" s="326"/>
      <c r="G2" s="326"/>
      <c r="H2" s="326"/>
      <c r="I2" s="326"/>
      <c r="J2" s="326"/>
    </row>
    <row r="3" spans="1:10" s="123" customFormat="1" ht="19.5" customHeight="1" x14ac:dyDescent="0.3">
      <c r="A3" s="326" t="s">
        <v>16</v>
      </c>
      <c r="B3" s="326"/>
      <c r="C3" s="326"/>
      <c r="D3" s="326"/>
      <c r="E3" s="326" t="s">
        <v>13</v>
      </c>
      <c r="F3" s="326"/>
      <c r="G3" s="326"/>
      <c r="H3" s="326"/>
      <c r="I3" s="326"/>
      <c r="J3" s="326"/>
    </row>
    <row r="5" spans="1:10" ht="23.25" customHeight="1" x14ac:dyDescent="0.3">
      <c r="A5" s="331" t="s">
        <v>80</v>
      </c>
      <c r="B5" s="331"/>
      <c r="C5" s="331"/>
      <c r="D5" s="331"/>
      <c r="E5" s="331"/>
      <c r="F5" s="331"/>
      <c r="G5" s="331"/>
      <c r="H5" s="331"/>
      <c r="I5" s="331"/>
      <c r="J5" s="331"/>
    </row>
    <row r="6" spans="1:10" ht="23.25" customHeight="1" x14ac:dyDescent="0.3">
      <c r="A6" s="331" t="s">
        <v>41</v>
      </c>
      <c r="B6" s="331"/>
      <c r="C6" s="331"/>
      <c r="D6" s="331"/>
      <c r="E6" s="331"/>
      <c r="F6" s="331"/>
      <c r="G6" s="331"/>
      <c r="H6" s="331"/>
      <c r="I6" s="331"/>
      <c r="J6" s="331"/>
    </row>
    <row r="7" spans="1:10" ht="23.25" customHeight="1" x14ac:dyDescent="0.3">
      <c r="A7" s="331" t="s">
        <v>81</v>
      </c>
      <c r="B7" s="331"/>
      <c r="C7" s="331"/>
      <c r="D7" s="331"/>
      <c r="E7" s="331"/>
      <c r="F7" s="331"/>
      <c r="G7" s="331"/>
      <c r="H7" s="331"/>
      <c r="I7" s="331"/>
      <c r="J7" s="331"/>
    </row>
    <row r="8" spans="1:10" x14ac:dyDescent="0.25">
      <c r="I8" s="121"/>
    </row>
    <row r="9" spans="1:10" ht="51" customHeight="1" x14ac:dyDescent="0.25">
      <c r="A9" s="332" t="s">
        <v>0</v>
      </c>
      <c r="B9" s="338" t="s">
        <v>71</v>
      </c>
      <c r="C9" s="339"/>
      <c r="D9" s="328" t="s">
        <v>72</v>
      </c>
      <c r="E9" s="329"/>
      <c r="F9" s="329"/>
      <c r="G9" s="329"/>
      <c r="H9" s="330"/>
      <c r="I9" s="334" t="s">
        <v>73</v>
      </c>
      <c r="J9" s="336" t="s">
        <v>74</v>
      </c>
    </row>
    <row r="10" spans="1:10" ht="25.5" customHeight="1" x14ac:dyDescent="0.25">
      <c r="A10" s="333"/>
      <c r="B10" s="340"/>
      <c r="C10" s="341"/>
      <c r="D10" s="83"/>
      <c r="E10" s="83"/>
      <c r="F10" s="83"/>
      <c r="G10" s="83"/>
      <c r="H10" s="83"/>
      <c r="I10" s="335"/>
      <c r="J10" s="337"/>
    </row>
    <row r="11" spans="1:10" s="195" customFormat="1" ht="18" customHeight="1" x14ac:dyDescent="0.3">
      <c r="A11" s="76">
        <v>1</v>
      </c>
      <c r="B11" s="77" t="str">
        <f>'Mau A3'!B13</f>
        <v xml:space="preserve">Nguyễn Ngọc </v>
      </c>
      <c r="C11" s="231" t="str">
        <f>'Mau A3'!C13</f>
        <v>Phương</v>
      </c>
      <c r="D11" s="79" t="s">
        <v>75</v>
      </c>
      <c r="E11" s="79"/>
      <c r="F11" s="79"/>
      <c r="G11" s="79"/>
      <c r="H11" s="79"/>
      <c r="I11" s="84">
        <f t="shared" ref="I11:I60" si="0">COUNTIF(D11:H11,"X")*4</f>
        <v>4</v>
      </c>
      <c r="J11" s="76"/>
    </row>
    <row r="12" spans="1:10" s="195" customFormat="1" ht="18" customHeight="1" x14ac:dyDescent="0.3">
      <c r="A12" s="76">
        <v>2</v>
      </c>
      <c r="B12" s="77" t="str">
        <f>'Mau A3'!B14</f>
        <v xml:space="preserve">Võ Đắc </v>
      </c>
      <c r="C12" s="231" t="str">
        <f>'Mau A3'!C14</f>
        <v>Thịnh</v>
      </c>
      <c r="D12" s="79"/>
      <c r="E12" s="79" t="s">
        <v>75</v>
      </c>
      <c r="F12" s="79"/>
      <c r="G12" s="79" t="s">
        <v>75</v>
      </c>
      <c r="H12" s="79"/>
      <c r="I12" s="84">
        <f t="shared" si="0"/>
        <v>8</v>
      </c>
      <c r="J12" s="76"/>
    </row>
    <row r="13" spans="1:10" s="195" customFormat="1" ht="18" customHeight="1" x14ac:dyDescent="0.3">
      <c r="A13" s="76">
        <v>3</v>
      </c>
      <c r="B13" s="77" t="str">
        <f>'Mau A3'!B15</f>
        <v>Nguyễn</v>
      </c>
      <c r="C13" s="231" t="str">
        <f>'Mau A3'!C15</f>
        <v>Anh Tuấn</v>
      </c>
      <c r="D13" s="79"/>
      <c r="E13" s="79"/>
      <c r="F13" s="79"/>
      <c r="G13" s="79"/>
      <c r="H13" s="79"/>
      <c r="I13" s="84">
        <f t="shared" si="0"/>
        <v>0</v>
      </c>
      <c r="J13" s="76"/>
    </row>
    <row r="14" spans="1:10" s="195" customFormat="1" ht="18" customHeight="1" x14ac:dyDescent="0.3">
      <c r="A14" s="76">
        <v>4</v>
      </c>
      <c r="B14" s="77" t="str">
        <f>'Mau A3'!B16</f>
        <v>Nguyễn Hữu</v>
      </c>
      <c r="C14" s="231" t="str">
        <f>'Mau A3'!C16</f>
        <v>Mạnh</v>
      </c>
      <c r="D14" s="79"/>
      <c r="E14" s="79" t="s">
        <v>75</v>
      </c>
      <c r="F14" s="79"/>
      <c r="G14" s="79" t="s">
        <v>75</v>
      </c>
      <c r="H14" s="79"/>
      <c r="I14" s="84">
        <f t="shared" si="0"/>
        <v>8</v>
      </c>
      <c r="J14" s="76"/>
    </row>
    <row r="15" spans="1:10" s="195" customFormat="1" ht="18" customHeight="1" x14ac:dyDescent="0.3">
      <c r="A15" s="76">
        <v>5</v>
      </c>
      <c r="B15" s="77" t="str">
        <f>'Mau A3'!B17</f>
        <v>Nguyễn Thành</v>
      </c>
      <c r="C15" s="231" t="str">
        <f>'Mau A3'!C17</f>
        <v>Đức</v>
      </c>
      <c r="D15" s="79"/>
      <c r="E15" s="79"/>
      <c r="F15" s="79"/>
      <c r="G15" s="79"/>
      <c r="H15" s="79"/>
      <c r="I15" s="84">
        <f t="shared" si="0"/>
        <v>0</v>
      </c>
      <c r="J15" s="76"/>
    </row>
    <row r="16" spans="1:10" s="195" customFormat="1" ht="18" customHeight="1" x14ac:dyDescent="0.3">
      <c r="A16" s="76">
        <v>6</v>
      </c>
      <c r="B16" s="77" t="str">
        <f>'Mau A3'!B18</f>
        <v>Nguyễn Minh</v>
      </c>
      <c r="C16" s="231" t="str">
        <f>'Mau A3'!C18</f>
        <v>Thái</v>
      </c>
      <c r="D16" s="79"/>
      <c r="E16" s="79" t="s">
        <v>75</v>
      </c>
      <c r="F16" s="79"/>
      <c r="G16" s="79" t="s">
        <v>75</v>
      </c>
      <c r="H16" s="79"/>
      <c r="I16" s="84">
        <f t="shared" si="0"/>
        <v>8</v>
      </c>
      <c r="J16" s="76"/>
    </row>
    <row r="17" spans="1:10" s="195" customFormat="1" ht="18" customHeight="1" x14ac:dyDescent="0.3">
      <c r="A17" s="76">
        <v>7</v>
      </c>
      <c r="B17" s="77" t="str">
        <f>'Mau A3'!B19</f>
        <v xml:space="preserve">Phan Anh  </v>
      </c>
      <c r="C17" s="231" t="str">
        <f>'Mau A3'!C19</f>
        <v>Tuấn Kiệt</v>
      </c>
      <c r="D17" s="79"/>
      <c r="E17" s="79"/>
      <c r="F17" s="79"/>
      <c r="G17" s="79"/>
      <c r="H17" s="79"/>
      <c r="I17" s="84">
        <f t="shared" si="0"/>
        <v>0</v>
      </c>
      <c r="J17" s="76"/>
    </row>
    <row r="18" spans="1:10" s="195" customFormat="1" ht="18" customHeight="1" x14ac:dyDescent="0.3">
      <c r="A18" s="76">
        <v>8</v>
      </c>
      <c r="B18" s="77" t="str">
        <f>'Mau A3'!B20</f>
        <v xml:space="preserve"> Trần  </v>
      </c>
      <c r="C18" s="231" t="str">
        <f>'Mau A3'!C20</f>
        <v>Minh Tuấn</v>
      </c>
      <c r="D18" s="79"/>
      <c r="E18" s="79"/>
      <c r="F18" s="79"/>
      <c r="G18" s="79"/>
      <c r="H18" s="79"/>
      <c r="I18" s="84">
        <f t="shared" si="0"/>
        <v>0</v>
      </c>
      <c r="J18" s="76"/>
    </row>
    <row r="19" spans="1:10" s="195" customFormat="1" ht="18" customHeight="1" x14ac:dyDescent="0.3">
      <c r="A19" s="76">
        <v>9</v>
      </c>
      <c r="B19" s="77" t="str">
        <f>'Mau A3'!B21</f>
        <v xml:space="preserve">Đặng Thái </v>
      </c>
      <c r="C19" s="231" t="str">
        <f>'Mau A3'!C21</f>
        <v>Sơn</v>
      </c>
      <c r="D19" s="79"/>
      <c r="E19" s="79"/>
      <c r="F19" s="79"/>
      <c r="G19" s="79"/>
      <c r="H19" s="79"/>
      <c r="I19" s="84">
        <f t="shared" si="0"/>
        <v>0</v>
      </c>
      <c r="J19" s="76"/>
    </row>
    <row r="20" spans="1:10" s="195" customFormat="1" ht="18" customHeight="1" x14ac:dyDescent="0.3">
      <c r="A20" s="76">
        <v>10</v>
      </c>
      <c r="B20" s="77" t="str">
        <f>'Mau A3'!B22</f>
        <v xml:space="preserve">Triệu Phú </v>
      </c>
      <c r="C20" s="231" t="str">
        <f>'Mau A3'!C22</f>
        <v>Nguyên</v>
      </c>
      <c r="D20" s="79"/>
      <c r="E20" s="79"/>
      <c r="F20" s="79"/>
      <c r="G20" s="79"/>
      <c r="H20" s="79"/>
      <c r="I20" s="84">
        <f t="shared" si="0"/>
        <v>0</v>
      </c>
      <c r="J20" s="76"/>
    </row>
    <row r="21" spans="1:10" s="195" customFormat="1" ht="18" customHeight="1" x14ac:dyDescent="0.3">
      <c r="A21" s="76">
        <v>11</v>
      </c>
      <c r="B21" s="77" t="str">
        <f>'Mau A3'!B23</f>
        <v xml:space="preserve">Nguyễn Thái </v>
      </c>
      <c r="C21" s="231" t="str">
        <f>'Mau A3'!C23</f>
        <v>Bình</v>
      </c>
      <c r="D21" s="79"/>
      <c r="E21" s="79"/>
      <c r="F21" s="79"/>
      <c r="G21" s="79"/>
      <c r="H21" s="79"/>
      <c r="I21" s="84">
        <f t="shared" si="0"/>
        <v>0</v>
      </c>
      <c r="J21" s="76"/>
    </row>
    <row r="22" spans="1:10" s="195" customFormat="1" ht="18" customHeight="1" x14ac:dyDescent="0.3">
      <c r="A22" s="76">
        <v>12</v>
      </c>
      <c r="B22" s="77" t="str">
        <f>'Mau A3'!B24</f>
        <v xml:space="preserve">Trần Quốc </v>
      </c>
      <c r="C22" s="231" t="str">
        <f>'Mau A3'!C24</f>
        <v>Duy</v>
      </c>
      <c r="D22" s="79"/>
      <c r="E22" s="79"/>
      <c r="F22" s="79"/>
      <c r="G22" s="79"/>
      <c r="H22" s="79"/>
      <c r="I22" s="84">
        <f t="shared" si="0"/>
        <v>0</v>
      </c>
      <c r="J22" s="76"/>
    </row>
    <row r="23" spans="1:10" s="195" customFormat="1" ht="18" customHeight="1" x14ac:dyDescent="0.3">
      <c r="A23" s="76">
        <v>13</v>
      </c>
      <c r="B23" s="77" t="str">
        <f>'Mau A3'!B25</f>
        <v xml:space="preserve">Kiều Trung </v>
      </c>
      <c r="C23" s="231" t="str">
        <f>'Mau A3'!C25</f>
        <v>Tín</v>
      </c>
      <c r="D23" s="79"/>
      <c r="E23" s="79"/>
      <c r="F23" s="79"/>
      <c r="G23" s="79"/>
      <c r="H23" s="79"/>
      <c r="I23" s="84">
        <f t="shared" si="0"/>
        <v>0</v>
      </c>
      <c r="J23" s="76"/>
    </row>
    <row r="24" spans="1:10" s="195" customFormat="1" ht="18" customHeight="1" x14ac:dyDescent="0.3">
      <c r="A24" s="76">
        <v>14</v>
      </c>
      <c r="B24" s="77" t="str">
        <f>'Mau A3'!B26</f>
        <v xml:space="preserve">Hồ Văn </v>
      </c>
      <c r="C24" s="231" t="str">
        <f>'Mau A3'!C26</f>
        <v>Hóa</v>
      </c>
      <c r="D24" s="79"/>
      <c r="E24" s="79"/>
      <c r="F24" s="79"/>
      <c r="G24" s="79"/>
      <c r="H24" s="79"/>
      <c r="I24" s="84">
        <f t="shared" si="0"/>
        <v>0</v>
      </c>
      <c r="J24" s="76"/>
    </row>
    <row r="25" spans="1:10" s="195" customFormat="1" ht="18" customHeight="1" x14ac:dyDescent="0.3">
      <c r="A25" s="76">
        <v>15</v>
      </c>
      <c r="B25" s="77" t="str">
        <f>'Mau A3'!B27</f>
        <v xml:space="preserve">Hoàng  </v>
      </c>
      <c r="C25" s="231" t="str">
        <f>'Mau A3'!C27</f>
        <v>Phúc Bảo</v>
      </c>
      <c r="D25" s="79"/>
      <c r="E25" s="79"/>
      <c r="F25" s="79"/>
      <c r="G25" s="79"/>
      <c r="H25" s="79"/>
      <c r="I25" s="84">
        <f t="shared" si="0"/>
        <v>0</v>
      </c>
      <c r="J25" s="76"/>
    </row>
    <row r="26" spans="1:10" s="195" customFormat="1" ht="18" customHeight="1" x14ac:dyDescent="0.3">
      <c r="A26" s="76">
        <v>16</v>
      </c>
      <c r="B26" s="77" t="str">
        <f>'Mau A3'!B28</f>
        <v xml:space="preserve">Hà  </v>
      </c>
      <c r="C26" s="231" t="str">
        <f>'Mau A3'!C28</f>
        <v>Quốc Bảo</v>
      </c>
      <c r="D26" s="79"/>
      <c r="E26" s="79"/>
      <c r="F26" s="79"/>
      <c r="G26" s="79"/>
      <c r="H26" s="79"/>
      <c r="I26" s="84">
        <f t="shared" si="0"/>
        <v>0</v>
      </c>
      <c r="J26" s="76"/>
    </row>
    <row r="27" spans="1:10" s="195" customFormat="1" ht="18" customHeight="1" x14ac:dyDescent="0.3">
      <c r="A27" s="76">
        <v>17</v>
      </c>
      <c r="B27" s="77" t="str">
        <f>'Mau A3'!B29</f>
        <v xml:space="preserve">Phạm Nguyễn Đức </v>
      </c>
      <c r="C27" s="231" t="str">
        <f>'Mau A3'!C29</f>
        <v>Trung</v>
      </c>
      <c r="D27" s="79"/>
      <c r="E27" s="79"/>
      <c r="F27" s="79"/>
      <c r="G27" s="79"/>
      <c r="H27" s="79"/>
      <c r="I27" s="84">
        <f t="shared" si="0"/>
        <v>0</v>
      </c>
      <c r="J27" s="76"/>
    </row>
    <row r="28" spans="1:10" s="195" customFormat="1" ht="18" customHeight="1" x14ac:dyDescent="0.3">
      <c r="A28" s="76">
        <v>18</v>
      </c>
      <c r="B28" s="77" t="str">
        <f>'Mau A3'!B30</f>
        <v xml:space="preserve">Nguyễn Thanh </v>
      </c>
      <c r="C28" s="231" t="str">
        <f>'Mau A3'!C30</f>
        <v>Hùng</v>
      </c>
      <c r="D28" s="79"/>
      <c r="E28" s="79"/>
      <c r="F28" s="79"/>
      <c r="G28" s="79"/>
      <c r="H28" s="79"/>
      <c r="I28" s="84">
        <f t="shared" si="0"/>
        <v>0</v>
      </c>
      <c r="J28" s="76"/>
    </row>
    <row r="29" spans="1:10" s="195" customFormat="1" ht="18" customHeight="1" x14ac:dyDescent="0.3">
      <c r="A29" s="76">
        <v>19</v>
      </c>
      <c r="B29" s="80"/>
      <c r="C29" s="81"/>
      <c r="D29" s="79"/>
      <c r="E29" s="79"/>
      <c r="F29" s="79"/>
      <c r="G29" s="79"/>
      <c r="H29" s="79"/>
      <c r="I29" s="84">
        <f t="shared" si="0"/>
        <v>0</v>
      </c>
      <c r="J29" s="76"/>
    </row>
    <row r="30" spans="1:10" s="195" customFormat="1" ht="18" customHeight="1" x14ac:dyDescent="0.3">
      <c r="A30" s="76">
        <v>20</v>
      </c>
      <c r="B30" s="80"/>
      <c r="C30" s="81"/>
      <c r="D30" s="79"/>
      <c r="E30" s="79"/>
      <c r="F30" s="79"/>
      <c r="G30" s="79"/>
      <c r="H30" s="79"/>
      <c r="I30" s="84">
        <f t="shared" si="0"/>
        <v>0</v>
      </c>
      <c r="J30" s="76"/>
    </row>
    <row r="31" spans="1:10" s="195" customFormat="1" ht="18" customHeight="1" x14ac:dyDescent="0.3">
      <c r="A31" s="76">
        <v>21</v>
      </c>
      <c r="B31" s="80"/>
      <c r="C31" s="81"/>
      <c r="D31" s="79"/>
      <c r="E31" s="79"/>
      <c r="F31" s="79"/>
      <c r="G31" s="79"/>
      <c r="H31" s="79"/>
      <c r="I31" s="84">
        <f t="shared" si="0"/>
        <v>0</v>
      </c>
      <c r="J31" s="76"/>
    </row>
    <row r="32" spans="1:10" s="195" customFormat="1" ht="18" customHeight="1" x14ac:dyDescent="0.3">
      <c r="A32" s="76">
        <v>22</v>
      </c>
      <c r="B32" s="80"/>
      <c r="C32" s="81"/>
      <c r="D32" s="79"/>
      <c r="E32" s="79"/>
      <c r="F32" s="79"/>
      <c r="G32" s="79"/>
      <c r="H32" s="79"/>
      <c r="I32" s="84">
        <f t="shared" si="0"/>
        <v>0</v>
      </c>
      <c r="J32" s="76"/>
    </row>
    <row r="33" spans="1:10" s="195" customFormat="1" ht="18" customHeight="1" x14ac:dyDescent="0.3">
      <c r="A33" s="76">
        <v>23</v>
      </c>
      <c r="B33" s="80"/>
      <c r="C33" s="81"/>
      <c r="D33" s="79"/>
      <c r="E33" s="79"/>
      <c r="F33" s="79"/>
      <c r="G33" s="79"/>
      <c r="H33" s="79"/>
      <c r="I33" s="84">
        <f t="shared" si="0"/>
        <v>0</v>
      </c>
      <c r="J33" s="76"/>
    </row>
    <row r="34" spans="1:10" s="195" customFormat="1" ht="18" customHeight="1" x14ac:dyDescent="0.3">
      <c r="A34" s="76">
        <v>24</v>
      </c>
      <c r="B34" s="80"/>
      <c r="C34" s="81"/>
      <c r="D34" s="79"/>
      <c r="E34" s="79"/>
      <c r="F34" s="79"/>
      <c r="G34" s="79"/>
      <c r="H34" s="79"/>
      <c r="I34" s="84">
        <f t="shared" si="0"/>
        <v>0</v>
      </c>
      <c r="J34" s="76"/>
    </row>
    <row r="35" spans="1:10" s="195" customFormat="1" ht="18" customHeight="1" x14ac:dyDescent="0.3">
      <c r="A35" s="76">
        <v>25</v>
      </c>
      <c r="B35" s="80"/>
      <c r="C35" s="81"/>
      <c r="D35" s="79"/>
      <c r="E35" s="79"/>
      <c r="F35" s="79"/>
      <c r="G35" s="79"/>
      <c r="H35" s="79"/>
      <c r="I35" s="84">
        <f t="shared" si="0"/>
        <v>0</v>
      </c>
      <c r="J35" s="76"/>
    </row>
    <row r="36" spans="1:10" s="195" customFormat="1" ht="18" customHeight="1" x14ac:dyDescent="0.3">
      <c r="A36" s="76">
        <v>26</v>
      </c>
      <c r="B36" s="80"/>
      <c r="C36" s="81"/>
      <c r="D36" s="79"/>
      <c r="E36" s="79"/>
      <c r="F36" s="79"/>
      <c r="G36" s="79"/>
      <c r="H36" s="79"/>
      <c r="I36" s="84">
        <f t="shared" si="0"/>
        <v>0</v>
      </c>
      <c r="J36" s="76"/>
    </row>
    <row r="37" spans="1:10" s="195" customFormat="1" ht="18" customHeight="1" x14ac:dyDescent="0.3">
      <c r="A37" s="76">
        <v>27</v>
      </c>
      <c r="B37" s="80"/>
      <c r="C37" s="81"/>
      <c r="D37" s="79"/>
      <c r="E37" s="79"/>
      <c r="F37" s="79"/>
      <c r="G37" s="79"/>
      <c r="H37" s="79"/>
      <c r="I37" s="84">
        <f t="shared" si="0"/>
        <v>0</v>
      </c>
      <c r="J37" s="76"/>
    </row>
    <row r="38" spans="1:10" s="195" customFormat="1" ht="18" customHeight="1" x14ac:dyDescent="0.3">
      <c r="A38" s="76">
        <v>28</v>
      </c>
      <c r="B38" s="80"/>
      <c r="C38" s="81"/>
      <c r="D38" s="79"/>
      <c r="E38" s="79"/>
      <c r="F38" s="79"/>
      <c r="G38" s="79"/>
      <c r="H38" s="79"/>
      <c r="I38" s="84">
        <f t="shared" si="0"/>
        <v>0</v>
      </c>
      <c r="J38" s="76"/>
    </row>
    <row r="39" spans="1:10" s="195" customFormat="1" ht="18" customHeight="1" x14ac:dyDescent="0.3">
      <c r="A39" s="76">
        <v>29</v>
      </c>
      <c r="B39" s="80"/>
      <c r="C39" s="81"/>
      <c r="D39" s="79"/>
      <c r="E39" s="79"/>
      <c r="F39" s="79"/>
      <c r="G39" s="79"/>
      <c r="H39" s="79"/>
      <c r="I39" s="84">
        <f t="shared" si="0"/>
        <v>0</v>
      </c>
      <c r="J39" s="76"/>
    </row>
    <row r="40" spans="1:10" s="195" customFormat="1" ht="18" customHeight="1" x14ac:dyDescent="0.3">
      <c r="A40" s="76">
        <v>30</v>
      </c>
      <c r="B40" s="80"/>
      <c r="C40" s="81"/>
      <c r="D40" s="79"/>
      <c r="E40" s="79"/>
      <c r="F40" s="79"/>
      <c r="G40" s="79"/>
      <c r="H40" s="79"/>
      <c r="I40" s="84">
        <f t="shared" si="0"/>
        <v>0</v>
      </c>
      <c r="J40" s="76"/>
    </row>
    <row r="41" spans="1:10" s="195" customFormat="1" ht="18" customHeight="1" x14ac:dyDescent="0.3">
      <c r="A41" s="76">
        <v>31</v>
      </c>
      <c r="B41" s="80"/>
      <c r="C41" s="81"/>
      <c r="D41" s="79"/>
      <c r="E41" s="79"/>
      <c r="F41" s="79"/>
      <c r="G41" s="79"/>
      <c r="H41" s="79"/>
      <c r="I41" s="84">
        <f t="shared" si="0"/>
        <v>0</v>
      </c>
      <c r="J41" s="76"/>
    </row>
    <row r="42" spans="1:10" s="195" customFormat="1" ht="18" customHeight="1" x14ac:dyDescent="0.3">
      <c r="A42" s="76">
        <v>32</v>
      </c>
      <c r="B42" s="80"/>
      <c r="C42" s="81"/>
      <c r="D42" s="79"/>
      <c r="E42" s="79"/>
      <c r="F42" s="79"/>
      <c r="G42" s="79"/>
      <c r="H42" s="79"/>
      <c r="I42" s="84">
        <f t="shared" si="0"/>
        <v>0</v>
      </c>
      <c r="J42" s="76"/>
    </row>
    <row r="43" spans="1:10" s="195" customFormat="1" ht="18" customHeight="1" x14ac:dyDescent="0.3">
      <c r="A43" s="76">
        <v>33</v>
      </c>
      <c r="B43" s="80"/>
      <c r="C43" s="81"/>
      <c r="D43" s="79"/>
      <c r="E43" s="79"/>
      <c r="F43" s="79"/>
      <c r="G43" s="79"/>
      <c r="H43" s="79"/>
      <c r="I43" s="84">
        <f t="shared" si="0"/>
        <v>0</v>
      </c>
      <c r="J43" s="76"/>
    </row>
    <row r="44" spans="1:10" s="195" customFormat="1" ht="18" customHeight="1" x14ac:dyDescent="0.3">
      <c r="A44" s="76">
        <v>34</v>
      </c>
      <c r="B44" s="80"/>
      <c r="C44" s="81"/>
      <c r="D44" s="79"/>
      <c r="E44" s="79"/>
      <c r="F44" s="79"/>
      <c r="G44" s="79"/>
      <c r="H44" s="79"/>
      <c r="I44" s="84">
        <f t="shared" si="0"/>
        <v>0</v>
      </c>
      <c r="J44" s="76"/>
    </row>
    <row r="45" spans="1:10" s="195" customFormat="1" ht="18" customHeight="1" x14ac:dyDescent="0.3">
      <c r="A45" s="76">
        <v>35</v>
      </c>
      <c r="B45" s="80"/>
      <c r="C45" s="81"/>
      <c r="D45" s="79"/>
      <c r="E45" s="79"/>
      <c r="F45" s="79"/>
      <c r="G45" s="79"/>
      <c r="H45" s="79"/>
      <c r="I45" s="84">
        <f t="shared" si="0"/>
        <v>0</v>
      </c>
      <c r="J45" s="76"/>
    </row>
    <row r="46" spans="1:10" s="195" customFormat="1" ht="18" customHeight="1" x14ac:dyDescent="0.3">
      <c r="A46" s="76">
        <v>36</v>
      </c>
      <c r="B46" s="80"/>
      <c r="C46" s="81"/>
      <c r="D46" s="79"/>
      <c r="E46" s="79"/>
      <c r="F46" s="79"/>
      <c r="G46" s="79"/>
      <c r="H46" s="79"/>
      <c r="I46" s="84">
        <f t="shared" si="0"/>
        <v>0</v>
      </c>
      <c r="J46" s="76"/>
    </row>
    <row r="47" spans="1:10" s="195" customFormat="1" ht="18" customHeight="1" x14ac:dyDescent="0.3">
      <c r="A47" s="76">
        <v>37</v>
      </c>
      <c r="B47" s="80"/>
      <c r="C47" s="81"/>
      <c r="D47" s="79"/>
      <c r="E47" s="79"/>
      <c r="F47" s="79"/>
      <c r="G47" s="79"/>
      <c r="H47" s="79"/>
      <c r="I47" s="84">
        <f t="shared" si="0"/>
        <v>0</v>
      </c>
      <c r="J47" s="76"/>
    </row>
    <row r="48" spans="1:10" s="195" customFormat="1" ht="18" customHeight="1" x14ac:dyDescent="0.3">
      <c r="A48" s="76">
        <v>38</v>
      </c>
      <c r="B48" s="80"/>
      <c r="C48" s="81"/>
      <c r="D48" s="79"/>
      <c r="E48" s="79"/>
      <c r="F48" s="79"/>
      <c r="G48" s="79"/>
      <c r="H48" s="79"/>
      <c r="I48" s="84">
        <f t="shared" si="0"/>
        <v>0</v>
      </c>
      <c r="J48" s="76"/>
    </row>
    <row r="49" spans="1:10" s="195" customFormat="1" ht="18" customHeight="1" x14ac:dyDescent="0.3">
      <c r="A49" s="76">
        <v>39</v>
      </c>
      <c r="B49" s="80"/>
      <c r="C49" s="81"/>
      <c r="D49" s="79"/>
      <c r="E49" s="79"/>
      <c r="F49" s="79"/>
      <c r="G49" s="79"/>
      <c r="H49" s="79"/>
      <c r="I49" s="84">
        <f t="shared" si="0"/>
        <v>0</v>
      </c>
      <c r="J49" s="76"/>
    </row>
    <row r="50" spans="1:10" s="195" customFormat="1" ht="18" customHeight="1" x14ac:dyDescent="0.3">
      <c r="A50" s="76">
        <v>40</v>
      </c>
      <c r="B50" s="80"/>
      <c r="C50" s="81"/>
      <c r="D50" s="79"/>
      <c r="E50" s="79"/>
      <c r="F50" s="79"/>
      <c r="G50" s="79"/>
      <c r="H50" s="79"/>
      <c r="I50" s="84">
        <f t="shared" si="0"/>
        <v>0</v>
      </c>
      <c r="J50" s="76"/>
    </row>
    <row r="51" spans="1:10" s="195" customFormat="1" ht="18" customHeight="1" x14ac:dyDescent="0.3">
      <c r="A51" s="76">
        <v>41</v>
      </c>
      <c r="B51" s="80"/>
      <c r="C51" s="81"/>
      <c r="D51" s="79"/>
      <c r="E51" s="79"/>
      <c r="F51" s="79"/>
      <c r="G51" s="79"/>
      <c r="H51" s="79"/>
      <c r="I51" s="84">
        <f t="shared" si="0"/>
        <v>0</v>
      </c>
      <c r="J51" s="76"/>
    </row>
    <row r="52" spans="1:10" s="195" customFormat="1" ht="18" customHeight="1" x14ac:dyDescent="0.3">
      <c r="A52" s="76">
        <v>42</v>
      </c>
      <c r="B52" s="80"/>
      <c r="C52" s="81"/>
      <c r="D52" s="79"/>
      <c r="E52" s="79"/>
      <c r="F52" s="79"/>
      <c r="G52" s="79"/>
      <c r="H52" s="79"/>
      <c r="I52" s="84">
        <f t="shared" si="0"/>
        <v>0</v>
      </c>
      <c r="J52" s="76"/>
    </row>
    <row r="53" spans="1:10" s="195" customFormat="1" ht="18" customHeight="1" x14ac:dyDescent="0.3">
      <c r="A53" s="76">
        <v>43</v>
      </c>
      <c r="B53" s="80"/>
      <c r="C53" s="81"/>
      <c r="D53" s="79"/>
      <c r="E53" s="79"/>
      <c r="F53" s="79"/>
      <c r="G53" s="79"/>
      <c r="H53" s="79"/>
      <c r="I53" s="84">
        <f t="shared" si="0"/>
        <v>0</v>
      </c>
      <c r="J53" s="76"/>
    </row>
    <row r="54" spans="1:10" s="195" customFormat="1" ht="18" customHeight="1" x14ac:dyDescent="0.3">
      <c r="A54" s="76">
        <v>44</v>
      </c>
      <c r="B54" s="80"/>
      <c r="C54" s="81"/>
      <c r="D54" s="79"/>
      <c r="E54" s="79"/>
      <c r="F54" s="79"/>
      <c r="G54" s="79"/>
      <c r="H54" s="79"/>
      <c r="I54" s="84">
        <f t="shared" si="0"/>
        <v>0</v>
      </c>
      <c r="J54" s="76"/>
    </row>
    <row r="55" spans="1:10" s="195" customFormat="1" ht="18" customHeight="1" x14ac:dyDescent="0.3">
      <c r="A55" s="76">
        <v>45</v>
      </c>
      <c r="B55" s="80"/>
      <c r="C55" s="81"/>
      <c r="D55" s="79"/>
      <c r="E55" s="79"/>
      <c r="F55" s="79"/>
      <c r="G55" s="79"/>
      <c r="H55" s="79"/>
      <c r="I55" s="84">
        <f t="shared" si="0"/>
        <v>0</v>
      </c>
      <c r="J55" s="76"/>
    </row>
    <row r="56" spans="1:10" s="195" customFormat="1" ht="18" customHeight="1" x14ac:dyDescent="0.3">
      <c r="A56" s="76">
        <v>46</v>
      </c>
      <c r="B56" s="80"/>
      <c r="C56" s="81"/>
      <c r="D56" s="79"/>
      <c r="E56" s="79"/>
      <c r="F56" s="79"/>
      <c r="G56" s="79"/>
      <c r="H56" s="79"/>
      <c r="I56" s="84">
        <f t="shared" si="0"/>
        <v>0</v>
      </c>
      <c r="J56" s="76"/>
    </row>
    <row r="57" spans="1:10" s="195" customFormat="1" ht="18" customHeight="1" x14ac:dyDescent="0.3">
      <c r="A57" s="76">
        <v>47</v>
      </c>
      <c r="B57" s="80"/>
      <c r="C57" s="81"/>
      <c r="D57" s="79"/>
      <c r="E57" s="79"/>
      <c r="F57" s="79"/>
      <c r="G57" s="79"/>
      <c r="H57" s="79"/>
      <c r="I57" s="84">
        <f t="shared" si="0"/>
        <v>0</v>
      </c>
      <c r="J57" s="76"/>
    </row>
    <row r="58" spans="1:10" s="195" customFormat="1" ht="18" customHeight="1" x14ac:dyDescent="0.3">
      <c r="A58" s="76">
        <v>48</v>
      </c>
      <c r="B58" s="80"/>
      <c r="C58" s="81"/>
      <c r="D58" s="79"/>
      <c r="E58" s="79"/>
      <c r="F58" s="79"/>
      <c r="G58" s="79"/>
      <c r="H58" s="79"/>
      <c r="I58" s="84">
        <f t="shared" si="0"/>
        <v>0</v>
      </c>
      <c r="J58" s="76"/>
    </row>
    <row r="59" spans="1:10" s="195" customFormat="1" ht="18" customHeight="1" x14ac:dyDescent="0.3">
      <c r="A59" s="76">
        <v>49</v>
      </c>
      <c r="B59" s="80"/>
      <c r="C59" s="81"/>
      <c r="D59" s="79"/>
      <c r="E59" s="79"/>
      <c r="F59" s="79"/>
      <c r="G59" s="79"/>
      <c r="H59" s="79"/>
      <c r="I59" s="84">
        <f t="shared" si="0"/>
        <v>0</v>
      </c>
      <c r="J59" s="76"/>
    </row>
    <row r="60" spans="1:10" s="195" customFormat="1" ht="18" customHeight="1" x14ac:dyDescent="0.3">
      <c r="A60" s="76">
        <v>50</v>
      </c>
      <c r="B60" s="80"/>
      <c r="C60" s="81"/>
      <c r="D60" s="79"/>
      <c r="E60" s="79"/>
      <c r="F60" s="79"/>
      <c r="G60" s="79"/>
      <c r="H60" s="79"/>
      <c r="I60" s="84">
        <f t="shared" si="0"/>
        <v>0</v>
      </c>
      <c r="J60" s="76"/>
    </row>
    <row r="61" spans="1:10" x14ac:dyDescent="0.25">
      <c r="C61" s="196"/>
    </row>
    <row r="62" spans="1:10" ht="31.5" customHeight="1" x14ac:dyDescent="0.25">
      <c r="B62" s="343" t="s">
        <v>82</v>
      </c>
      <c r="C62" s="343"/>
      <c r="D62" s="343"/>
      <c r="E62" s="343"/>
      <c r="F62" s="342" t="s">
        <v>76</v>
      </c>
      <c r="G62" s="342"/>
      <c r="H62" s="342"/>
      <c r="I62" s="342"/>
      <c r="J62" s="342"/>
    </row>
    <row r="63" spans="1:10" ht="21.75" customHeight="1" x14ac:dyDescent="0.25">
      <c r="C63" s="98" t="s">
        <v>77</v>
      </c>
      <c r="D63" s="98"/>
      <c r="E63" s="98"/>
      <c r="F63" s="327" t="s">
        <v>78</v>
      </c>
      <c r="G63" s="327"/>
      <c r="H63" s="327"/>
      <c r="I63" s="327"/>
      <c r="J63" s="327"/>
    </row>
  </sheetData>
  <sheetProtection password="C71F" sheet="1" formatCells="0" formatColumns="0" formatRows="0" insertHyperlinks="0" sort="0" autoFilter="0"/>
  <customSheetViews>
    <customSheetView guid="{12C9832D-49BD-45CC-A5E0-F64F753F5189}" showPageBreaks="1" topLeftCell="A4">
      <selection activeCell="C11" sqref="C11"/>
      <pageMargins left="0.25" right="0.18" top="0.36" bottom="0.31" header="0.3" footer="0.3"/>
      <pageSetup paperSize="9" orientation="landscape" horizontalDpi="300" verticalDpi="300" r:id="rId1"/>
      <headerFooter alignWithMargins="0"/>
    </customSheetView>
  </customSheetViews>
  <mergeCells count="15">
    <mergeCell ref="F63:J63"/>
    <mergeCell ref="D9:H9"/>
    <mergeCell ref="F62:J62"/>
    <mergeCell ref="A7:J7"/>
    <mergeCell ref="A9:A10"/>
    <mergeCell ref="I9:I10"/>
    <mergeCell ref="J9:J10"/>
    <mergeCell ref="B9:C10"/>
    <mergeCell ref="B62:E62"/>
    <mergeCell ref="A6:J6"/>
    <mergeCell ref="A5:J5"/>
    <mergeCell ref="A2:D2"/>
    <mergeCell ref="A3:D3"/>
    <mergeCell ref="E2:J2"/>
    <mergeCell ref="E3:J3"/>
  </mergeCells>
  <phoneticPr fontId="20" type="noConversion"/>
  <pageMargins left="0.25" right="0.18" top="0.36" bottom="0.31" header="0.3" footer="0.3"/>
  <pageSetup paperSize="9" orientation="landscape" horizontalDpi="300" verticalDpi="300" r:id="rId2"/>
  <headerFooter alignWithMargins="0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63"/>
  <sheetViews>
    <sheetView view="pageBreakPreview" topLeftCell="A10" zoomScaleNormal="100" zoomScaleSheetLayoutView="100" workbookViewId="0">
      <selection activeCell="J13" sqref="J13"/>
    </sheetView>
  </sheetViews>
  <sheetFormatPr defaultColWidth="8" defaultRowHeight="16.5" x14ac:dyDescent="0.25"/>
  <cols>
    <col min="1" max="1" width="4.25" style="93" customWidth="1"/>
    <col min="2" max="2" width="29.875" style="93" customWidth="1"/>
    <col min="3" max="3" width="13.25" style="93" customWidth="1"/>
    <col min="4" max="15" width="7.875" style="93" customWidth="1"/>
    <col min="16" max="16" width="17" style="93" customWidth="1"/>
    <col min="17" max="16384" width="8" style="93"/>
  </cols>
  <sheetData>
    <row r="1" spans="1:16" x14ac:dyDescent="0.25">
      <c r="P1" s="121" t="s">
        <v>83</v>
      </c>
    </row>
    <row r="2" spans="1:16" ht="21.75" customHeight="1" x14ac:dyDescent="0.25">
      <c r="A2" s="325" t="s">
        <v>68</v>
      </c>
      <c r="B2" s="325"/>
      <c r="C2" s="325"/>
      <c r="D2" s="325"/>
      <c r="E2" s="325"/>
      <c r="F2" s="325"/>
      <c r="G2" s="325"/>
      <c r="H2" s="197"/>
      <c r="K2" s="327" t="s">
        <v>12</v>
      </c>
      <c r="L2" s="327"/>
      <c r="M2" s="327"/>
      <c r="N2" s="327"/>
      <c r="O2" s="327"/>
      <c r="P2" s="327"/>
    </row>
    <row r="3" spans="1:16" x14ac:dyDescent="0.25">
      <c r="A3" s="326" t="s">
        <v>16</v>
      </c>
      <c r="B3" s="326"/>
      <c r="C3" s="326"/>
      <c r="D3" s="326"/>
      <c r="E3" s="326"/>
      <c r="F3" s="326"/>
      <c r="G3" s="326"/>
      <c r="H3" s="197"/>
      <c r="K3" s="327" t="s">
        <v>13</v>
      </c>
      <c r="L3" s="327"/>
      <c r="M3" s="327"/>
      <c r="N3" s="327"/>
      <c r="O3" s="327"/>
      <c r="P3" s="327"/>
    </row>
    <row r="5" spans="1:16" ht="20.25" x14ac:dyDescent="0.3">
      <c r="A5" s="331" t="s">
        <v>84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</row>
    <row r="6" spans="1:16" ht="20.25" x14ac:dyDescent="0.3">
      <c r="A6" s="331" t="s">
        <v>41</v>
      </c>
      <c r="B6" s="331"/>
      <c r="C6" s="331"/>
      <c r="D6" s="331"/>
      <c r="E6" s="331"/>
      <c r="F6" s="331"/>
      <c r="G6" s="331"/>
      <c r="H6" s="331"/>
      <c r="I6" s="331"/>
      <c r="J6" s="331"/>
      <c r="K6" s="331"/>
      <c r="L6" s="331"/>
      <c r="M6" s="331"/>
      <c r="N6" s="331"/>
      <c r="O6" s="331"/>
      <c r="P6" s="331"/>
    </row>
    <row r="7" spans="1:16" ht="20.25" x14ac:dyDescent="0.3">
      <c r="A7" s="331" t="s">
        <v>85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</row>
    <row r="8" spans="1:16" ht="11.25" customHeight="1" x14ac:dyDescent="0.25"/>
    <row r="9" spans="1:16" ht="26.25" customHeight="1" x14ac:dyDescent="0.25">
      <c r="A9" s="346" t="s">
        <v>0</v>
      </c>
      <c r="B9" s="338" t="s">
        <v>71</v>
      </c>
      <c r="C9" s="339"/>
      <c r="D9" s="332" t="s">
        <v>86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2"/>
      <c r="P9" s="345" t="s">
        <v>87</v>
      </c>
    </row>
    <row r="10" spans="1:16" ht="45" customHeight="1" x14ac:dyDescent="0.25">
      <c r="A10" s="332"/>
      <c r="B10" s="347"/>
      <c r="C10" s="348"/>
      <c r="D10" s="87" t="s">
        <v>88</v>
      </c>
      <c r="E10" s="85" t="s">
        <v>89</v>
      </c>
      <c r="F10" s="85" t="s">
        <v>90</v>
      </c>
      <c r="G10" s="85" t="s">
        <v>91</v>
      </c>
      <c r="H10" s="87" t="s">
        <v>92</v>
      </c>
      <c r="I10" s="85" t="s">
        <v>93</v>
      </c>
      <c r="J10" s="85" t="s">
        <v>94</v>
      </c>
      <c r="K10" s="85" t="s">
        <v>95</v>
      </c>
      <c r="L10" s="85" t="s">
        <v>96</v>
      </c>
      <c r="M10" s="86" t="s">
        <v>97</v>
      </c>
      <c r="N10" s="85" t="s">
        <v>98</v>
      </c>
      <c r="O10" s="85" t="s">
        <v>99</v>
      </c>
      <c r="P10" s="339"/>
    </row>
    <row r="11" spans="1:16" ht="23.25" customHeight="1" x14ac:dyDescent="0.25">
      <c r="A11" s="88">
        <v>1</v>
      </c>
      <c r="B11" s="232" t="str">
        <f>'Mau A3'!B13</f>
        <v xml:space="preserve">Nguyễn Ngọc </v>
      </c>
      <c r="C11" s="78" t="str">
        <f>'Mau A3'!C13</f>
        <v>Phương</v>
      </c>
      <c r="D11" s="91" t="s">
        <v>75</v>
      </c>
      <c r="E11" s="91" t="s">
        <v>75</v>
      </c>
      <c r="F11" s="91" t="s">
        <v>390</v>
      </c>
      <c r="G11" s="91"/>
      <c r="H11" s="91"/>
      <c r="I11" s="91"/>
      <c r="J11" s="91"/>
      <c r="K11" s="91"/>
      <c r="L11" s="91"/>
      <c r="M11" s="91"/>
      <c r="N11" s="91"/>
      <c r="O11" s="91"/>
      <c r="P11" s="99">
        <f t="shared" ref="P11:P20" si="0">COUNTIF(D11:O11,"X")*4</f>
        <v>12</v>
      </c>
    </row>
    <row r="12" spans="1:16" ht="23.25" customHeight="1" x14ac:dyDescent="0.25">
      <c r="A12" s="88">
        <v>2</v>
      </c>
      <c r="B12" s="232" t="str">
        <f>'Mau A3'!B14</f>
        <v xml:space="preserve">Võ Đắc </v>
      </c>
      <c r="C12" s="78" t="str">
        <f>'Mau A3'!C14</f>
        <v>Thịnh</v>
      </c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9">
        <f t="shared" si="0"/>
        <v>0</v>
      </c>
    </row>
    <row r="13" spans="1:16" ht="23.25" customHeight="1" x14ac:dyDescent="0.25">
      <c r="A13" s="88">
        <v>3</v>
      </c>
      <c r="B13" s="232" t="str">
        <f>'Mau A3'!B15</f>
        <v>Nguyễn</v>
      </c>
      <c r="C13" s="78" t="str">
        <f>'Mau A3'!C15</f>
        <v>Anh Tuấn</v>
      </c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9">
        <f t="shared" si="0"/>
        <v>0</v>
      </c>
    </row>
    <row r="14" spans="1:16" ht="23.25" customHeight="1" x14ac:dyDescent="0.25">
      <c r="A14" s="88">
        <v>4</v>
      </c>
      <c r="B14" s="232" t="str">
        <f>'Mau A3'!B16</f>
        <v>Nguyễn Hữu</v>
      </c>
      <c r="C14" s="78" t="str">
        <f>'Mau A3'!C16</f>
        <v>Mạnh</v>
      </c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9">
        <f t="shared" si="0"/>
        <v>0</v>
      </c>
    </row>
    <row r="15" spans="1:16" ht="23.25" customHeight="1" x14ac:dyDescent="0.25">
      <c r="A15" s="88">
        <v>5</v>
      </c>
      <c r="B15" s="232" t="str">
        <f>'Mau A3'!B17</f>
        <v>Nguyễn Thành</v>
      </c>
      <c r="C15" s="78" t="str">
        <f>'Mau A3'!C17</f>
        <v>Đức</v>
      </c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9">
        <f t="shared" si="0"/>
        <v>0</v>
      </c>
    </row>
    <row r="16" spans="1:16" ht="23.25" customHeight="1" x14ac:dyDescent="0.25">
      <c r="A16" s="88">
        <v>6</v>
      </c>
      <c r="B16" s="232" t="str">
        <f>'Mau A3'!B18</f>
        <v>Nguyễn Minh</v>
      </c>
      <c r="C16" s="78" t="str">
        <f>'Mau A3'!C18</f>
        <v>Thái</v>
      </c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9">
        <f t="shared" si="0"/>
        <v>0</v>
      </c>
    </row>
    <row r="17" spans="1:16" ht="23.25" customHeight="1" x14ac:dyDescent="0.25">
      <c r="A17" s="88">
        <v>7</v>
      </c>
      <c r="B17" s="232" t="str">
        <f>'Mau A3'!B19</f>
        <v xml:space="preserve">Phan Anh  </v>
      </c>
      <c r="C17" s="78" t="str">
        <f>'Mau A3'!C19</f>
        <v>Tuấn Kiệt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9">
        <f t="shared" si="0"/>
        <v>0</v>
      </c>
    </row>
    <row r="18" spans="1:16" ht="23.25" customHeight="1" x14ac:dyDescent="0.25">
      <c r="A18" s="88">
        <v>8</v>
      </c>
      <c r="B18" s="232" t="str">
        <f>'Mau A3'!B20</f>
        <v xml:space="preserve"> Trần  </v>
      </c>
      <c r="C18" s="78" t="str">
        <f>'Mau A3'!C20</f>
        <v>Minh Tuấn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9">
        <f t="shared" si="0"/>
        <v>0</v>
      </c>
    </row>
    <row r="19" spans="1:16" ht="23.25" customHeight="1" x14ac:dyDescent="0.25">
      <c r="A19" s="88">
        <v>9</v>
      </c>
      <c r="B19" s="232" t="str">
        <f>'Mau A3'!B21</f>
        <v xml:space="preserve">Đặng Thái </v>
      </c>
      <c r="C19" s="78" t="str">
        <f>'Mau A3'!C21</f>
        <v>Sơn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9">
        <f t="shared" si="0"/>
        <v>0</v>
      </c>
    </row>
    <row r="20" spans="1:16" ht="23.25" customHeight="1" x14ac:dyDescent="0.25">
      <c r="A20" s="88">
        <v>10</v>
      </c>
      <c r="B20" s="232" t="str">
        <f>'Mau A3'!B22</f>
        <v xml:space="preserve">Triệu Phú </v>
      </c>
      <c r="C20" s="78" t="str">
        <f>'Mau A3'!C22</f>
        <v>Nguyên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9">
        <f t="shared" si="0"/>
        <v>0</v>
      </c>
    </row>
    <row r="21" spans="1:16" ht="23.25" customHeight="1" x14ac:dyDescent="0.25">
      <c r="A21" s="88">
        <v>11</v>
      </c>
      <c r="B21" s="232" t="str">
        <f>'Mau A3'!B23</f>
        <v xml:space="preserve">Nguyễn Thái </v>
      </c>
      <c r="C21" s="78" t="str">
        <f>'Mau A3'!C23</f>
        <v>Bình</v>
      </c>
      <c r="D21" s="91" t="s">
        <v>75</v>
      </c>
      <c r="E21" s="91" t="s">
        <v>75</v>
      </c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9">
        <f t="shared" ref="P21:P26" si="1">COUNTIF(D21:O21,"X")*4</f>
        <v>8</v>
      </c>
    </row>
    <row r="22" spans="1:16" ht="23.25" customHeight="1" x14ac:dyDescent="0.25">
      <c r="A22" s="88">
        <v>12</v>
      </c>
      <c r="B22" s="232" t="str">
        <f>'Mau A3'!B24</f>
        <v xml:space="preserve">Trần Quốc </v>
      </c>
      <c r="C22" s="78" t="str">
        <f>'Mau A3'!C24</f>
        <v>Duy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9">
        <f t="shared" si="1"/>
        <v>0</v>
      </c>
    </row>
    <row r="23" spans="1:16" ht="23.25" customHeight="1" x14ac:dyDescent="0.25">
      <c r="A23" s="88">
        <v>13</v>
      </c>
      <c r="B23" s="232" t="str">
        <f>'Mau A3'!B25</f>
        <v xml:space="preserve">Kiều Trung </v>
      </c>
      <c r="C23" s="78" t="str">
        <f>'Mau A3'!C25</f>
        <v>Tín</v>
      </c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9">
        <f t="shared" si="1"/>
        <v>0</v>
      </c>
    </row>
    <row r="24" spans="1:16" ht="23.25" customHeight="1" x14ac:dyDescent="0.25">
      <c r="A24" s="88">
        <v>14</v>
      </c>
      <c r="B24" s="232" t="str">
        <f>'Mau A3'!B26</f>
        <v xml:space="preserve">Hồ Văn </v>
      </c>
      <c r="C24" s="78" t="str">
        <f>'Mau A3'!C26</f>
        <v>Hóa</v>
      </c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9">
        <f t="shared" si="1"/>
        <v>0</v>
      </c>
    </row>
    <row r="25" spans="1:16" ht="23.25" customHeight="1" x14ac:dyDescent="0.25">
      <c r="A25" s="88">
        <v>15</v>
      </c>
      <c r="B25" s="232" t="str">
        <f>'Mau A3'!B27</f>
        <v xml:space="preserve">Hoàng  </v>
      </c>
      <c r="C25" s="78" t="str">
        <f>'Mau A3'!C27</f>
        <v>Phúc Bảo</v>
      </c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9">
        <f t="shared" si="1"/>
        <v>0</v>
      </c>
    </row>
    <row r="26" spans="1:16" ht="23.25" customHeight="1" x14ac:dyDescent="0.25">
      <c r="A26" s="88">
        <v>16</v>
      </c>
      <c r="B26" s="232" t="str">
        <f>'Mau A3'!B28</f>
        <v xml:space="preserve">Hà  </v>
      </c>
      <c r="C26" s="78" t="str">
        <f>'Mau A3'!C28</f>
        <v>Quốc Bảo</v>
      </c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9">
        <f t="shared" si="1"/>
        <v>0</v>
      </c>
    </row>
    <row r="27" spans="1:16" ht="23.25" customHeight="1" x14ac:dyDescent="0.25">
      <c r="A27" s="88">
        <v>17</v>
      </c>
      <c r="B27" s="232" t="str">
        <f>'Mau A3'!B29</f>
        <v xml:space="preserve">Phạm Nguyễn Đức </v>
      </c>
      <c r="C27" s="78" t="str">
        <f>'Mau A3'!C29</f>
        <v>Trung</v>
      </c>
      <c r="D27" s="91" t="s">
        <v>75</v>
      </c>
      <c r="E27" s="91" t="s">
        <v>75</v>
      </c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9">
        <f t="shared" ref="P27:P60" si="2">COUNTIF(D27:O27,"X")*4</f>
        <v>8</v>
      </c>
    </row>
    <row r="28" spans="1:16" ht="23.25" customHeight="1" x14ac:dyDescent="0.25">
      <c r="A28" s="88">
        <v>18</v>
      </c>
      <c r="B28" s="232" t="str">
        <f>'Mau A3'!B30</f>
        <v xml:space="preserve">Nguyễn Thanh </v>
      </c>
      <c r="C28" s="78" t="str">
        <f>'Mau A3'!C30</f>
        <v>Hùng</v>
      </c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9">
        <f t="shared" si="2"/>
        <v>0</v>
      </c>
    </row>
    <row r="29" spans="1:16" ht="23.25" customHeight="1" x14ac:dyDescent="0.25">
      <c r="A29" s="88">
        <v>19</v>
      </c>
      <c r="B29" s="232"/>
      <c r="C29" s="92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9">
        <f t="shared" si="2"/>
        <v>0</v>
      </c>
    </row>
    <row r="30" spans="1:16" ht="23.25" customHeight="1" x14ac:dyDescent="0.25">
      <c r="A30" s="88">
        <v>20</v>
      </c>
      <c r="B30" s="89"/>
      <c r="C30" s="92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9">
        <f t="shared" si="2"/>
        <v>0</v>
      </c>
    </row>
    <row r="31" spans="1:16" ht="23.25" customHeight="1" x14ac:dyDescent="0.25">
      <c r="A31" s="88">
        <v>21</v>
      </c>
      <c r="B31" s="89"/>
      <c r="C31" s="92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9">
        <f t="shared" si="2"/>
        <v>0</v>
      </c>
    </row>
    <row r="32" spans="1:16" ht="23.25" customHeight="1" x14ac:dyDescent="0.25">
      <c r="A32" s="88">
        <v>22</v>
      </c>
      <c r="B32" s="89"/>
      <c r="C32" s="92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9">
        <f t="shared" si="2"/>
        <v>0</v>
      </c>
    </row>
    <row r="33" spans="1:16" ht="23.25" customHeight="1" x14ac:dyDescent="0.25">
      <c r="A33" s="88">
        <v>23</v>
      </c>
      <c r="B33" s="89"/>
      <c r="C33" s="92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9">
        <f t="shared" si="2"/>
        <v>0</v>
      </c>
    </row>
    <row r="34" spans="1:16" ht="23.25" customHeight="1" x14ac:dyDescent="0.25">
      <c r="A34" s="88">
        <v>24</v>
      </c>
      <c r="B34" s="89"/>
      <c r="C34" s="92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9">
        <f t="shared" si="2"/>
        <v>0</v>
      </c>
    </row>
    <row r="35" spans="1:16" ht="23.25" customHeight="1" x14ac:dyDescent="0.25">
      <c r="A35" s="88">
        <v>25</v>
      </c>
      <c r="B35" s="89"/>
      <c r="C35" s="92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9">
        <f t="shared" si="2"/>
        <v>0</v>
      </c>
    </row>
    <row r="36" spans="1:16" ht="23.25" customHeight="1" x14ac:dyDescent="0.25">
      <c r="A36" s="88">
        <v>26</v>
      </c>
      <c r="B36" s="89"/>
      <c r="C36" s="92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9">
        <f t="shared" si="2"/>
        <v>0</v>
      </c>
    </row>
    <row r="37" spans="1:16" ht="23.25" customHeight="1" x14ac:dyDescent="0.25">
      <c r="A37" s="88">
        <v>27</v>
      </c>
      <c r="B37" s="89"/>
      <c r="C37" s="90"/>
      <c r="D37" s="91" t="s">
        <v>75</v>
      </c>
      <c r="E37" s="91" t="s">
        <v>75</v>
      </c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9">
        <f t="shared" si="2"/>
        <v>8</v>
      </c>
    </row>
    <row r="38" spans="1:16" ht="23.25" customHeight="1" x14ac:dyDescent="0.25">
      <c r="A38" s="88">
        <v>28</v>
      </c>
      <c r="B38" s="89"/>
      <c r="C38" s="92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9">
        <f t="shared" si="2"/>
        <v>0</v>
      </c>
    </row>
    <row r="39" spans="1:16" ht="23.25" customHeight="1" x14ac:dyDescent="0.25">
      <c r="A39" s="88">
        <v>29</v>
      </c>
      <c r="B39" s="89"/>
      <c r="C39" s="92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9">
        <f t="shared" si="2"/>
        <v>0</v>
      </c>
    </row>
    <row r="40" spans="1:16" ht="23.25" customHeight="1" x14ac:dyDescent="0.25">
      <c r="A40" s="88">
        <v>30</v>
      </c>
      <c r="B40" s="89"/>
      <c r="C40" s="92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9">
        <f t="shared" si="2"/>
        <v>0</v>
      </c>
    </row>
    <row r="41" spans="1:16" ht="23.25" customHeight="1" x14ac:dyDescent="0.25">
      <c r="A41" s="88">
        <v>31</v>
      </c>
      <c r="B41" s="89"/>
      <c r="C41" s="92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9">
        <f t="shared" si="2"/>
        <v>0</v>
      </c>
    </row>
    <row r="42" spans="1:16" ht="23.25" customHeight="1" x14ac:dyDescent="0.25">
      <c r="A42" s="88">
        <v>32</v>
      </c>
      <c r="B42" s="89"/>
      <c r="C42" s="92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9">
        <f t="shared" si="2"/>
        <v>0</v>
      </c>
    </row>
    <row r="43" spans="1:16" ht="23.25" customHeight="1" x14ac:dyDescent="0.25">
      <c r="A43" s="88">
        <v>33</v>
      </c>
      <c r="B43" s="89"/>
      <c r="C43" s="92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100">
        <f t="shared" si="2"/>
        <v>0</v>
      </c>
    </row>
    <row r="44" spans="1:16" ht="23.25" customHeight="1" x14ac:dyDescent="0.25">
      <c r="A44" s="88">
        <v>34</v>
      </c>
      <c r="B44" s="89"/>
      <c r="C44" s="92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9">
        <f t="shared" si="2"/>
        <v>0</v>
      </c>
    </row>
    <row r="45" spans="1:16" ht="23.25" customHeight="1" x14ac:dyDescent="0.25">
      <c r="A45" s="88">
        <v>35</v>
      </c>
      <c r="B45" s="89"/>
      <c r="C45" s="92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9">
        <f t="shared" si="2"/>
        <v>0</v>
      </c>
    </row>
    <row r="46" spans="1:16" ht="23.25" customHeight="1" x14ac:dyDescent="0.25">
      <c r="A46" s="88">
        <v>36</v>
      </c>
      <c r="B46" s="89"/>
      <c r="C46" s="92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9">
        <f t="shared" si="2"/>
        <v>0</v>
      </c>
    </row>
    <row r="47" spans="1:16" ht="23.25" customHeight="1" x14ac:dyDescent="0.25">
      <c r="A47" s="88">
        <v>37</v>
      </c>
      <c r="B47" s="89"/>
      <c r="C47" s="90"/>
      <c r="D47" s="91" t="s">
        <v>75</v>
      </c>
      <c r="E47" s="91" t="s">
        <v>75</v>
      </c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9">
        <f t="shared" si="2"/>
        <v>8</v>
      </c>
    </row>
    <row r="48" spans="1:16" ht="23.25" customHeight="1" x14ac:dyDescent="0.25">
      <c r="A48" s="88">
        <v>38</v>
      </c>
      <c r="B48" s="89"/>
      <c r="C48" s="92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9">
        <f t="shared" si="2"/>
        <v>0</v>
      </c>
    </row>
    <row r="49" spans="1:16" ht="23.25" customHeight="1" x14ac:dyDescent="0.25">
      <c r="A49" s="88">
        <v>39</v>
      </c>
      <c r="B49" s="89"/>
      <c r="C49" s="92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9">
        <f t="shared" si="2"/>
        <v>0</v>
      </c>
    </row>
    <row r="50" spans="1:16" ht="23.25" customHeight="1" x14ac:dyDescent="0.25">
      <c r="A50" s="88">
        <v>40</v>
      </c>
      <c r="B50" s="89"/>
      <c r="C50" s="92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9">
        <f t="shared" si="2"/>
        <v>0</v>
      </c>
    </row>
    <row r="51" spans="1:16" ht="23.25" customHeight="1" x14ac:dyDescent="0.25">
      <c r="A51" s="88">
        <v>41</v>
      </c>
      <c r="B51" s="89"/>
      <c r="C51" s="92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9">
        <f t="shared" si="2"/>
        <v>0</v>
      </c>
    </row>
    <row r="52" spans="1:16" ht="23.25" customHeight="1" x14ac:dyDescent="0.25">
      <c r="A52" s="88">
        <v>42</v>
      </c>
      <c r="B52" s="89"/>
      <c r="C52" s="92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9">
        <f t="shared" si="2"/>
        <v>0</v>
      </c>
    </row>
    <row r="53" spans="1:16" ht="23.25" customHeight="1" x14ac:dyDescent="0.25">
      <c r="A53" s="88">
        <v>43</v>
      </c>
      <c r="B53" s="89"/>
      <c r="C53" s="92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9">
        <f t="shared" si="2"/>
        <v>0</v>
      </c>
    </row>
    <row r="54" spans="1:16" ht="23.25" customHeight="1" x14ac:dyDescent="0.25">
      <c r="A54" s="88">
        <v>44</v>
      </c>
      <c r="B54" s="89"/>
      <c r="C54" s="92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9">
        <f t="shared" si="2"/>
        <v>0</v>
      </c>
    </row>
    <row r="55" spans="1:16" ht="23.25" customHeight="1" x14ac:dyDescent="0.25">
      <c r="A55" s="88">
        <v>45</v>
      </c>
      <c r="B55" s="89"/>
      <c r="C55" s="92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9">
        <f t="shared" si="2"/>
        <v>0</v>
      </c>
    </row>
    <row r="56" spans="1:16" ht="23.25" customHeight="1" x14ac:dyDescent="0.25">
      <c r="A56" s="88">
        <v>46</v>
      </c>
      <c r="B56" s="89"/>
      <c r="C56" s="92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9">
        <f>COUNTIF(D56:O56,"X")*4</f>
        <v>0</v>
      </c>
    </row>
    <row r="57" spans="1:16" ht="23.25" customHeight="1" x14ac:dyDescent="0.25">
      <c r="A57" s="88">
        <v>47</v>
      </c>
      <c r="B57" s="89"/>
      <c r="C57" s="92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9">
        <f>COUNTIF(D57:O57,"X")*4</f>
        <v>0</v>
      </c>
    </row>
    <row r="58" spans="1:16" ht="23.25" customHeight="1" x14ac:dyDescent="0.25">
      <c r="A58" s="88">
        <v>48</v>
      </c>
      <c r="B58" s="89"/>
      <c r="C58" s="92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9">
        <f>COUNTIF(D58:O58,"X")*4</f>
        <v>0</v>
      </c>
    </row>
    <row r="59" spans="1:16" ht="23.25" customHeight="1" x14ac:dyDescent="0.25">
      <c r="A59" s="88">
        <v>49</v>
      </c>
      <c r="B59" s="89"/>
      <c r="C59" s="92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9">
        <f>COUNTIF(D59:O59,"X")*4</f>
        <v>0</v>
      </c>
    </row>
    <row r="60" spans="1:16" ht="20.25" customHeight="1" x14ac:dyDescent="0.25">
      <c r="A60" s="88">
        <v>50</v>
      </c>
      <c r="B60" s="89"/>
      <c r="C60" s="92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9">
        <f t="shared" si="2"/>
        <v>0</v>
      </c>
    </row>
    <row r="61" spans="1:16" ht="21" customHeight="1" x14ac:dyDescent="0.25">
      <c r="B61" s="344" t="s">
        <v>108</v>
      </c>
      <c r="C61" s="344"/>
      <c r="D61" s="344"/>
      <c r="E61" s="344"/>
      <c r="F61" s="344"/>
      <c r="G61" s="344"/>
      <c r="H61" s="344"/>
      <c r="J61" s="94"/>
      <c r="K61" s="94"/>
      <c r="M61" s="95" t="s">
        <v>100</v>
      </c>
      <c r="N61" s="94"/>
      <c r="P61" s="96"/>
    </row>
    <row r="62" spans="1:16" x14ac:dyDescent="0.25">
      <c r="C62" s="97" t="s">
        <v>77</v>
      </c>
      <c r="E62" s="98"/>
      <c r="F62" s="98"/>
      <c r="M62" s="97" t="s">
        <v>78</v>
      </c>
      <c r="P62" s="98"/>
    </row>
    <row r="63" spans="1:16" x14ac:dyDescent="0.25">
      <c r="E63" s="98"/>
      <c r="F63" s="98"/>
    </row>
  </sheetData>
  <sheetProtection password="C71F" sheet="1" formatCells="0" formatColumns="0" formatRows="0" insertHyperlinks="0" sort="0" autoFilter="0" pivotTables="0"/>
  <customSheetViews>
    <customSheetView guid="{12C9832D-49BD-45CC-A5E0-F64F753F5189}" showPageBreaks="1" printArea="1" view="pageBreakPreview" topLeftCell="C1">
      <selection activeCell="J13" sqref="J13"/>
      <pageMargins left="0.37" right="0.34" top="0.45" bottom="0.37" header="0.3" footer="0.3"/>
      <pageSetup paperSize="9" scale="81" orientation="landscape" horizontalDpi="300" verticalDpi="300" r:id="rId1"/>
      <headerFooter alignWithMargins="0"/>
    </customSheetView>
  </customSheetViews>
  <mergeCells count="12">
    <mergeCell ref="A2:G2"/>
    <mergeCell ref="A3:G3"/>
    <mergeCell ref="A5:P5"/>
    <mergeCell ref="A6:P6"/>
    <mergeCell ref="K3:P3"/>
    <mergeCell ref="K2:P2"/>
    <mergeCell ref="B61:H61"/>
    <mergeCell ref="A7:P7"/>
    <mergeCell ref="P9:P10"/>
    <mergeCell ref="D9:O9"/>
    <mergeCell ref="A9:A10"/>
    <mergeCell ref="B9:C10"/>
  </mergeCells>
  <phoneticPr fontId="30" type="noConversion"/>
  <pageMargins left="0.37" right="0.34" top="0.45" bottom="0.37" header="0.3" footer="0.3"/>
  <pageSetup paperSize="9" scale="81" orientation="landscape" horizontalDpi="300" verticalDpi="300" r:id="rId2"/>
  <headerFooter alignWithMargins="0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63"/>
  <sheetViews>
    <sheetView workbookViewId="0">
      <selection activeCell="D18" sqref="D18:H18"/>
    </sheetView>
  </sheetViews>
  <sheetFormatPr defaultColWidth="8" defaultRowHeight="16.5" x14ac:dyDescent="0.25"/>
  <cols>
    <col min="1" max="1" width="7.125" style="93" customWidth="1"/>
    <col min="2" max="2" width="21.125" style="93" customWidth="1"/>
    <col min="3" max="3" width="10.625" style="93" customWidth="1"/>
    <col min="4" max="4" width="13" style="93" customWidth="1"/>
    <col min="5" max="5" width="12.125" style="93" customWidth="1"/>
    <col min="6" max="6" width="12.25" style="93" customWidth="1"/>
    <col min="7" max="7" width="12.75" style="93" customWidth="1"/>
    <col min="8" max="8" width="12.125" style="93" customWidth="1"/>
    <col min="9" max="9" width="11" style="93" customWidth="1"/>
    <col min="10" max="10" width="20" style="93" customWidth="1"/>
    <col min="11" max="16384" width="8" style="93"/>
  </cols>
  <sheetData>
    <row r="1" spans="1:10" x14ac:dyDescent="0.25">
      <c r="J1" s="121" t="s">
        <v>109</v>
      </c>
    </row>
    <row r="2" spans="1:10" s="123" customFormat="1" ht="23.25" customHeight="1" x14ac:dyDescent="0.3">
      <c r="A2" s="325" t="s">
        <v>17</v>
      </c>
      <c r="B2" s="325"/>
      <c r="C2" s="325"/>
      <c r="D2" s="325"/>
      <c r="E2" s="326" t="s">
        <v>12</v>
      </c>
      <c r="F2" s="326"/>
      <c r="G2" s="326"/>
      <c r="H2" s="326"/>
      <c r="I2" s="326"/>
      <c r="J2" s="326"/>
    </row>
    <row r="3" spans="1:10" s="123" customFormat="1" ht="19.5" customHeight="1" x14ac:dyDescent="0.3">
      <c r="A3" s="326" t="s">
        <v>16</v>
      </c>
      <c r="B3" s="326"/>
      <c r="C3" s="326"/>
      <c r="D3" s="326"/>
      <c r="E3" s="326" t="s">
        <v>13</v>
      </c>
      <c r="F3" s="326"/>
      <c r="G3" s="326"/>
      <c r="H3" s="326"/>
      <c r="I3" s="326"/>
      <c r="J3" s="326"/>
    </row>
    <row r="5" spans="1:10" ht="23.25" customHeight="1" x14ac:dyDescent="0.3">
      <c r="A5" s="331" t="s">
        <v>110</v>
      </c>
      <c r="B5" s="331"/>
      <c r="C5" s="331"/>
      <c r="D5" s="331"/>
      <c r="E5" s="331"/>
      <c r="F5" s="331"/>
      <c r="G5" s="331"/>
      <c r="H5" s="331"/>
      <c r="I5" s="331"/>
      <c r="J5" s="331"/>
    </row>
    <row r="6" spans="1:10" ht="23.25" customHeight="1" x14ac:dyDescent="0.3">
      <c r="A6" s="331" t="s">
        <v>41</v>
      </c>
      <c r="B6" s="331"/>
      <c r="C6" s="331"/>
      <c r="D6" s="331"/>
      <c r="E6" s="331"/>
      <c r="F6" s="331"/>
      <c r="G6" s="331"/>
      <c r="H6" s="331"/>
      <c r="I6" s="331"/>
      <c r="J6" s="331"/>
    </row>
    <row r="7" spans="1:10" ht="23.25" customHeight="1" x14ac:dyDescent="0.3">
      <c r="A7" s="331" t="s">
        <v>111</v>
      </c>
      <c r="B7" s="331"/>
      <c r="C7" s="331"/>
      <c r="D7" s="331"/>
      <c r="E7" s="331"/>
      <c r="F7" s="331"/>
      <c r="G7" s="331"/>
      <c r="H7" s="331"/>
      <c r="I7" s="331"/>
      <c r="J7" s="331"/>
    </row>
    <row r="8" spans="1:10" x14ac:dyDescent="0.25">
      <c r="I8" s="121"/>
    </row>
    <row r="9" spans="1:10" ht="40.5" customHeight="1" x14ac:dyDescent="0.25">
      <c r="A9" s="332" t="s">
        <v>0</v>
      </c>
      <c r="B9" s="338" t="s">
        <v>71</v>
      </c>
      <c r="C9" s="339"/>
      <c r="D9" s="328" t="s">
        <v>72</v>
      </c>
      <c r="E9" s="329"/>
      <c r="F9" s="329"/>
      <c r="G9" s="329"/>
      <c r="H9" s="330"/>
      <c r="I9" s="334" t="s">
        <v>87</v>
      </c>
      <c r="J9" s="336" t="s">
        <v>74</v>
      </c>
    </row>
    <row r="10" spans="1:10" ht="24" customHeight="1" x14ac:dyDescent="0.25">
      <c r="A10" s="333"/>
      <c r="B10" s="340"/>
      <c r="C10" s="341"/>
      <c r="D10" s="83"/>
      <c r="E10" s="83"/>
      <c r="F10" s="83"/>
      <c r="G10" s="83"/>
      <c r="H10" s="83"/>
      <c r="I10" s="335"/>
      <c r="J10" s="337"/>
    </row>
    <row r="11" spans="1:10" s="123" customFormat="1" ht="20.25" customHeight="1" x14ac:dyDescent="0.3">
      <c r="A11" s="76">
        <v>1</v>
      </c>
      <c r="B11" s="115"/>
      <c r="C11" s="90"/>
      <c r="D11" s="79" t="s">
        <v>75</v>
      </c>
      <c r="E11" s="79"/>
      <c r="F11" s="79"/>
      <c r="G11" s="79"/>
      <c r="H11" s="79"/>
      <c r="I11" s="82">
        <f>COUNTIF(D11:H11,"X")*4</f>
        <v>4</v>
      </c>
      <c r="J11" s="76"/>
    </row>
    <row r="12" spans="1:10" s="123" customFormat="1" ht="20.25" customHeight="1" x14ac:dyDescent="0.3">
      <c r="A12" s="76">
        <v>2</v>
      </c>
      <c r="B12" s="115"/>
      <c r="C12" s="92"/>
      <c r="D12" s="79"/>
      <c r="E12" s="79"/>
      <c r="F12" s="79"/>
      <c r="G12" s="79"/>
      <c r="H12" s="79"/>
      <c r="I12" s="82">
        <f>COUNTIF(D12:H12,"X")*4</f>
        <v>0</v>
      </c>
      <c r="J12" s="76"/>
    </row>
    <row r="13" spans="1:10" s="123" customFormat="1" ht="20.25" customHeight="1" x14ac:dyDescent="0.3">
      <c r="A13" s="76">
        <v>3</v>
      </c>
      <c r="B13" s="115"/>
      <c r="C13" s="92"/>
      <c r="D13" s="79"/>
      <c r="E13" s="79"/>
      <c r="F13" s="79"/>
      <c r="G13" s="79"/>
      <c r="H13" s="79"/>
      <c r="I13" s="82">
        <f>COUNTIF(D13:H13,"X")*4</f>
        <v>0</v>
      </c>
      <c r="J13" s="76"/>
    </row>
    <row r="14" spans="1:10" s="123" customFormat="1" ht="20.25" customHeight="1" x14ac:dyDescent="0.3">
      <c r="A14" s="76">
        <v>4</v>
      </c>
      <c r="B14" s="115"/>
      <c r="C14" s="92"/>
      <c r="D14" s="79"/>
      <c r="E14" s="79"/>
      <c r="F14" s="79"/>
      <c r="G14" s="79"/>
      <c r="H14" s="79"/>
      <c r="I14" s="82">
        <f>COUNTIF(D14:H14,"X")*4</f>
        <v>0</v>
      </c>
      <c r="J14" s="76"/>
    </row>
    <row r="15" spans="1:10" s="123" customFormat="1" ht="20.25" customHeight="1" x14ac:dyDescent="0.3">
      <c r="A15" s="76">
        <v>5</v>
      </c>
      <c r="B15" s="115"/>
      <c r="C15" s="92"/>
      <c r="D15" s="79"/>
      <c r="E15" s="79"/>
      <c r="F15" s="79"/>
      <c r="G15" s="79"/>
      <c r="H15" s="79"/>
      <c r="I15" s="82">
        <f>COUNTIF(D15:H15,"X")*4</f>
        <v>0</v>
      </c>
      <c r="J15" s="76"/>
    </row>
    <row r="16" spans="1:10" s="123" customFormat="1" ht="20.25" customHeight="1" x14ac:dyDescent="0.3">
      <c r="A16" s="76">
        <v>6</v>
      </c>
      <c r="B16" s="115"/>
      <c r="C16" s="92"/>
      <c r="D16" s="79"/>
      <c r="E16" s="79"/>
      <c r="F16" s="79"/>
      <c r="G16" s="79"/>
      <c r="H16" s="79"/>
      <c r="I16" s="82">
        <f t="shared" ref="I16:I22" si="0">COUNTIF(D16:H16,"X")*4</f>
        <v>0</v>
      </c>
      <c r="J16" s="76"/>
    </row>
    <row r="17" spans="1:10" s="123" customFormat="1" ht="20.25" customHeight="1" x14ac:dyDescent="0.3">
      <c r="A17" s="76">
        <v>7</v>
      </c>
      <c r="B17" s="115"/>
      <c r="C17" s="92"/>
      <c r="D17" s="79"/>
      <c r="E17" s="79"/>
      <c r="F17" s="79"/>
      <c r="G17" s="79"/>
      <c r="H17" s="79"/>
      <c r="I17" s="82">
        <f t="shared" si="0"/>
        <v>0</v>
      </c>
      <c r="J17" s="76"/>
    </row>
    <row r="18" spans="1:10" s="123" customFormat="1" ht="20.25" customHeight="1" x14ac:dyDescent="0.3">
      <c r="A18" s="76">
        <v>8</v>
      </c>
      <c r="B18" s="115"/>
      <c r="C18" s="92"/>
      <c r="D18" s="79"/>
      <c r="E18" s="79"/>
      <c r="F18" s="79"/>
      <c r="G18" s="79"/>
      <c r="H18" s="79"/>
      <c r="I18" s="82">
        <f t="shared" si="0"/>
        <v>0</v>
      </c>
      <c r="J18" s="76"/>
    </row>
    <row r="19" spans="1:10" s="123" customFormat="1" ht="20.25" customHeight="1" x14ac:dyDescent="0.3">
      <c r="A19" s="76">
        <v>9</v>
      </c>
      <c r="B19" s="115"/>
      <c r="C19" s="92"/>
      <c r="D19" s="79"/>
      <c r="E19" s="79"/>
      <c r="F19" s="79"/>
      <c r="G19" s="79"/>
      <c r="H19" s="79"/>
      <c r="I19" s="82">
        <f t="shared" si="0"/>
        <v>0</v>
      </c>
      <c r="J19" s="76"/>
    </row>
    <row r="20" spans="1:10" s="123" customFormat="1" ht="20.25" customHeight="1" x14ac:dyDescent="0.3">
      <c r="A20" s="76">
        <v>10</v>
      </c>
      <c r="B20" s="115"/>
      <c r="C20" s="92"/>
      <c r="D20" s="79"/>
      <c r="E20" s="79"/>
      <c r="F20" s="79"/>
      <c r="G20" s="79"/>
      <c r="H20" s="79"/>
      <c r="I20" s="82">
        <f t="shared" si="0"/>
        <v>0</v>
      </c>
      <c r="J20" s="76"/>
    </row>
    <row r="21" spans="1:10" s="123" customFormat="1" ht="20.25" customHeight="1" x14ac:dyDescent="0.3">
      <c r="A21" s="76">
        <v>11</v>
      </c>
      <c r="B21" s="115"/>
      <c r="C21" s="92"/>
      <c r="D21" s="79"/>
      <c r="E21" s="79"/>
      <c r="F21" s="79"/>
      <c r="G21" s="79"/>
      <c r="H21" s="79"/>
      <c r="I21" s="82">
        <f t="shared" si="0"/>
        <v>0</v>
      </c>
      <c r="J21" s="76"/>
    </row>
    <row r="22" spans="1:10" s="123" customFormat="1" ht="20.25" customHeight="1" x14ac:dyDescent="0.3">
      <c r="A22" s="76">
        <v>12</v>
      </c>
      <c r="B22" s="115"/>
      <c r="C22" s="92"/>
      <c r="D22" s="79"/>
      <c r="E22" s="79"/>
      <c r="F22" s="79"/>
      <c r="G22" s="79"/>
      <c r="H22" s="79"/>
      <c r="I22" s="82">
        <f t="shared" si="0"/>
        <v>0</v>
      </c>
      <c r="J22" s="76"/>
    </row>
    <row r="23" spans="1:10" s="123" customFormat="1" ht="20.25" customHeight="1" x14ac:dyDescent="0.3">
      <c r="A23" s="76">
        <v>13</v>
      </c>
      <c r="B23" s="115"/>
      <c r="C23" s="92"/>
      <c r="D23" s="79"/>
      <c r="E23" s="79"/>
      <c r="F23" s="79"/>
      <c r="G23" s="79"/>
      <c r="H23" s="79"/>
      <c r="I23" s="82">
        <f t="shared" ref="I23:I34" si="1">COUNTIF(D23:H23,"X")*4</f>
        <v>0</v>
      </c>
      <c r="J23" s="76"/>
    </row>
    <row r="24" spans="1:10" s="123" customFormat="1" ht="20.25" customHeight="1" x14ac:dyDescent="0.3">
      <c r="A24" s="76">
        <v>14</v>
      </c>
      <c r="B24" s="115"/>
      <c r="C24" s="92"/>
      <c r="D24" s="79"/>
      <c r="E24" s="79"/>
      <c r="F24" s="79"/>
      <c r="G24" s="79"/>
      <c r="H24" s="79"/>
      <c r="I24" s="82">
        <f t="shared" si="1"/>
        <v>0</v>
      </c>
      <c r="J24" s="76"/>
    </row>
    <row r="25" spans="1:10" s="123" customFormat="1" ht="20.25" customHeight="1" x14ac:dyDescent="0.3">
      <c r="A25" s="76">
        <v>15</v>
      </c>
      <c r="B25" s="115"/>
      <c r="C25" s="92"/>
      <c r="D25" s="79"/>
      <c r="E25" s="79"/>
      <c r="F25" s="79"/>
      <c r="G25" s="79"/>
      <c r="H25" s="79"/>
      <c r="I25" s="82">
        <f t="shared" si="1"/>
        <v>0</v>
      </c>
      <c r="J25" s="76"/>
    </row>
    <row r="26" spans="1:10" s="123" customFormat="1" ht="20.25" customHeight="1" x14ac:dyDescent="0.3">
      <c r="A26" s="76">
        <v>16</v>
      </c>
      <c r="B26" s="115"/>
      <c r="C26" s="92"/>
      <c r="D26" s="79"/>
      <c r="E26" s="79"/>
      <c r="F26" s="79"/>
      <c r="G26" s="79"/>
      <c r="H26" s="79"/>
      <c r="I26" s="82">
        <f t="shared" si="1"/>
        <v>0</v>
      </c>
      <c r="J26" s="76"/>
    </row>
    <row r="27" spans="1:10" s="123" customFormat="1" ht="20.25" customHeight="1" x14ac:dyDescent="0.3">
      <c r="A27" s="76">
        <v>17</v>
      </c>
      <c r="B27" s="115"/>
      <c r="C27" s="92"/>
      <c r="D27" s="79"/>
      <c r="E27" s="79"/>
      <c r="F27" s="79"/>
      <c r="G27" s="79"/>
      <c r="H27" s="79"/>
      <c r="I27" s="82">
        <f t="shared" si="1"/>
        <v>0</v>
      </c>
      <c r="J27" s="76"/>
    </row>
    <row r="28" spans="1:10" s="123" customFormat="1" ht="20.25" customHeight="1" x14ac:dyDescent="0.3">
      <c r="A28" s="76">
        <v>18</v>
      </c>
      <c r="B28" s="115"/>
      <c r="C28" s="92"/>
      <c r="D28" s="79"/>
      <c r="E28" s="79"/>
      <c r="F28" s="79"/>
      <c r="G28" s="79"/>
      <c r="H28" s="79"/>
      <c r="I28" s="82">
        <f t="shared" si="1"/>
        <v>0</v>
      </c>
      <c r="J28" s="76"/>
    </row>
    <row r="29" spans="1:10" s="123" customFormat="1" ht="20.25" customHeight="1" x14ac:dyDescent="0.3">
      <c r="A29" s="76">
        <v>19</v>
      </c>
      <c r="B29" s="115"/>
      <c r="C29" s="92"/>
      <c r="D29" s="79"/>
      <c r="E29" s="79"/>
      <c r="F29" s="79"/>
      <c r="G29" s="79"/>
      <c r="H29" s="79"/>
      <c r="I29" s="82">
        <f t="shared" si="1"/>
        <v>0</v>
      </c>
      <c r="J29" s="76"/>
    </row>
    <row r="30" spans="1:10" s="123" customFormat="1" ht="20.25" customHeight="1" x14ac:dyDescent="0.3">
      <c r="A30" s="76">
        <v>20</v>
      </c>
      <c r="B30" s="115"/>
      <c r="C30" s="92"/>
      <c r="D30" s="79"/>
      <c r="E30" s="79"/>
      <c r="F30" s="79"/>
      <c r="G30" s="79"/>
      <c r="H30" s="79"/>
      <c r="I30" s="82">
        <f t="shared" si="1"/>
        <v>0</v>
      </c>
      <c r="J30" s="76"/>
    </row>
    <row r="31" spans="1:10" s="123" customFormat="1" ht="20.25" customHeight="1" x14ac:dyDescent="0.3">
      <c r="A31" s="76">
        <v>21</v>
      </c>
      <c r="B31" s="115"/>
      <c r="C31" s="92"/>
      <c r="D31" s="79"/>
      <c r="E31" s="79"/>
      <c r="F31" s="79"/>
      <c r="G31" s="79"/>
      <c r="H31" s="79"/>
      <c r="I31" s="82">
        <f t="shared" si="1"/>
        <v>0</v>
      </c>
      <c r="J31" s="76"/>
    </row>
    <row r="32" spans="1:10" s="123" customFormat="1" ht="20.25" customHeight="1" x14ac:dyDescent="0.3">
      <c r="A32" s="76">
        <v>22</v>
      </c>
      <c r="B32" s="115"/>
      <c r="C32" s="92"/>
      <c r="D32" s="79"/>
      <c r="E32" s="79"/>
      <c r="F32" s="79"/>
      <c r="G32" s="79"/>
      <c r="H32" s="79"/>
      <c r="I32" s="82">
        <f t="shared" si="1"/>
        <v>0</v>
      </c>
      <c r="J32" s="76"/>
    </row>
    <row r="33" spans="1:10" s="123" customFormat="1" ht="20.25" customHeight="1" x14ac:dyDescent="0.3">
      <c r="A33" s="76">
        <v>23</v>
      </c>
      <c r="B33" s="115"/>
      <c r="C33" s="92"/>
      <c r="D33" s="79"/>
      <c r="E33" s="79"/>
      <c r="F33" s="79"/>
      <c r="G33" s="79"/>
      <c r="H33" s="79"/>
      <c r="I33" s="82">
        <f t="shared" si="1"/>
        <v>0</v>
      </c>
      <c r="J33" s="76"/>
    </row>
    <row r="34" spans="1:10" s="123" customFormat="1" ht="20.25" customHeight="1" x14ac:dyDescent="0.3">
      <c r="A34" s="76">
        <v>24</v>
      </c>
      <c r="B34" s="115"/>
      <c r="C34" s="92"/>
      <c r="D34" s="79"/>
      <c r="E34" s="79"/>
      <c r="F34" s="79"/>
      <c r="G34" s="79"/>
      <c r="H34" s="79"/>
      <c r="I34" s="82">
        <f t="shared" si="1"/>
        <v>0</v>
      </c>
      <c r="J34" s="76"/>
    </row>
    <row r="35" spans="1:10" s="123" customFormat="1" ht="20.25" customHeight="1" x14ac:dyDescent="0.3">
      <c r="A35" s="76">
        <v>25</v>
      </c>
      <c r="B35" s="115"/>
      <c r="C35" s="92"/>
      <c r="D35" s="79"/>
      <c r="E35" s="79"/>
      <c r="F35" s="79"/>
      <c r="G35" s="79"/>
      <c r="H35" s="79"/>
      <c r="I35" s="82">
        <f t="shared" ref="I35:I53" si="2">COUNTIF(D35:H35,"X")*4</f>
        <v>0</v>
      </c>
      <c r="J35" s="76"/>
    </row>
    <row r="36" spans="1:10" s="123" customFormat="1" ht="20.25" customHeight="1" x14ac:dyDescent="0.3">
      <c r="A36" s="76">
        <v>26</v>
      </c>
      <c r="B36" s="115"/>
      <c r="C36" s="92"/>
      <c r="D36" s="79"/>
      <c r="E36" s="79"/>
      <c r="F36" s="79"/>
      <c r="G36" s="79"/>
      <c r="H36" s="79"/>
      <c r="I36" s="82">
        <f t="shared" si="2"/>
        <v>0</v>
      </c>
      <c r="J36" s="76"/>
    </row>
    <row r="37" spans="1:10" s="123" customFormat="1" ht="20.25" customHeight="1" x14ac:dyDescent="0.3">
      <c r="A37" s="76">
        <v>27</v>
      </c>
      <c r="B37" s="115"/>
      <c r="C37" s="92"/>
      <c r="D37" s="79"/>
      <c r="E37" s="79"/>
      <c r="F37" s="79"/>
      <c r="G37" s="79"/>
      <c r="H37" s="79"/>
      <c r="I37" s="82">
        <f t="shared" si="2"/>
        <v>0</v>
      </c>
      <c r="J37" s="76"/>
    </row>
    <row r="38" spans="1:10" s="123" customFormat="1" ht="20.25" customHeight="1" x14ac:dyDescent="0.3">
      <c r="A38" s="76">
        <v>28</v>
      </c>
      <c r="B38" s="115"/>
      <c r="C38" s="92"/>
      <c r="D38" s="79"/>
      <c r="E38" s="79"/>
      <c r="F38" s="79"/>
      <c r="G38" s="79"/>
      <c r="H38" s="79"/>
      <c r="I38" s="82">
        <f t="shared" si="2"/>
        <v>0</v>
      </c>
      <c r="J38" s="76"/>
    </row>
    <row r="39" spans="1:10" s="123" customFormat="1" ht="20.25" customHeight="1" x14ac:dyDescent="0.3">
      <c r="A39" s="76">
        <v>29</v>
      </c>
      <c r="B39" s="115"/>
      <c r="C39" s="92"/>
      <c r="D39" s="79"/>
      <c r="E39" s="79"/>
      <c r="F39" s="79"/>
      <c r="G39" s="79"/>
      <c r="H39" s="79"/>
      <c r="I39" s="82">
        <f t="shared" si="2"/>
        <v>0</v>
      </c>
      <c r="J39" s="76"/>
    </row>
    <row r="40" spans="1:10" s="123" customFormat="1" ht="20.25" customHeight="1" x14ac:dyDescent="0.3">
      <c r="A40" s="76">
        <v>30</v>
      </c>
      <c r="B40" s="115"/>
      <c r="C40" s="92"/>
      <c r="D40" s="79"/>
      <c r="E40" s="79"/>
      <c r="F40" s="79"/>
      <c r="G40" s="79"/>
      <c r="H40" s="79"/>
      <c r="I40" s="82">
        <f t="shared" si="2"/>
        <v>0</v>
      </c>
      <c r="J40" s="76"/>
    </row>
    <row r="41" spans="1:10" s="123" customFormat="1" ht="20.25" customHeight="1" x14ac:dyDescent="0.3">
      <c r="A41" s="76">
        <v>31</v>
      </c>
      <c r="B41" s="115"/>
      <c r="C41" s="92"/>
      <c r="D41" s="79"/>
      <c r="E41" s="79"/>
      <c r="F41" s="79"/>
      <c r="G41" s="79"/>
      <c r="H41" s="79"/>
      <c r="I41" s="82">
        <f t="shared" si="2"/>
        <v>0</v>
      </c>
      <c r="J41" s="76"/>
    </row>
    <row r="42" spans="1:10" s="123" customFormat="1" ht="20.25" customHeight="1" x14ac:dyDescent="0.3">
      <c r="A42" s="76">
        <v>32</v>
      </c>
      <c r="B42" s="115"/>
      <c r="C42" s="92"/>
      <c r="D42" s="79"/>
      <c r="E42" s="79"/>
      <c r="F42" s="79"/>
      <c r="G42" s="79"/>
      <c r="H42" s="79"/>
      <c r="I42" s="82">
        <f t="shared" si="2"/>
        <v>0</v>
      </c>
      <c r="J42" s="76"/>
    </row>
    <row r="43" spans="1:10" s="123" customFormat="1" ht="20.25" customHeight="1" x14ac:dyDescent="0.3">
      <c r="A43" s="76">
        <v>33</v>
      </c>
      <c r="B43" s="115"/>
      <c r="C43" s="92"/>
      <c r="D43" s="79"/>
      <c r="E43" s="79"/>
      <c r="F43" s="79"/>
      <c r="G43" s="79"/>
      <c r="H43" s="79"/>
      <c r="I43" s="82">
        <f t="shared" si="2"/>
        <v>0</v>
      </c>
      <c r="J43" s="76"/>
    </row>
    <row r="44" spans="1:10" s="123" customFormat="1" ht="20.25" customHeight="1" x14ac:dyDescent="0.3">
      <c r="A44" s="76">
        <v>34</v>
      </c>
      <c r="B44" s="115"/>
      <c r="C44" s="92"/>
      <c r="D44" s="79"/>
      <c r="E44" s="79"/>
      <c r="F44" s="79"/>
      <c r="G44" s="79"/>
      <c r="H44" s="79"/>
      <c r="I44" s="82">
        <f t="shared" si="2"/>
        <v>0</v>
      </c>
      <c r="J44" s="76"/>
    </row>
    <row r="45" spans="1:10" s="123" customFormat="1" ht="20.25" customHeight="1" x14ac:dyDescent="0.3">
      <c r="A45" s="76">
        <v>35</v>
      </c>
      <c r="B45" s="115"/>
      <c r="C45" s="92"/>
      <c r="D45" s="79"/>
      <c r="E45" s="79"/>
      <c r="F45" s="79"/>
      <c r="G45" s="79"/>
      <c r="H45" s="79"/>
      <c r="I45" s="82">
        <f t="shared" si="2"/>
        <v>0</v>
      </c>
      <c r="J45" s="76"/>
    </row>
    <row r="46" spans="1:10" s="123" customFormat="1" ht="20.25" customHeight="1" x14ac:dyDescent="0.3">
      <c r="A46" s="76">
        <v>36</v>
      </c>
      <c r="B46" s="115"/>
      <c r="C46" s="92"/>
      <c r="D46" s="79"/>
      <c r="E46" s="79"/>
      <c r="F46" s="79"/>
      <c r="G46" s="79"/>
      <c r="H46" s="79"/>
      <c r="I46" s="82">
        <f t="shared" si="2"/>
        <v>0</v>
      </c>
      <c r="J46" s="76"/>
    </row>
    <row r="47" spans="1:10" s="123" customFormat="1" ht="20.25" customHeight="1" x14ac:dyDescent="0.3">
      <c r="A47" s="76">
        <v>37</v>
      </c>
      <c r="B47" s="115"/>
      <c r="C47" s="92"/>
      <c r="D47" s="79"/>
      <c r="E47" s="79"/>
      <c r="F47" s="79"/>
      <c r="G47" s="79"/>
      <c r="H47" s="79"/>
      <c r="I47" s="82">
        <f t="shared" si="2"/>
        <v>0</v>
      </c>
      <c r="J47" s="76"/>
    </row>
    <row r="48" spans="1:10" s="123" customFormat="1" ht="20.25" customHeight="1" x14ac:dyDescent="0.3">
      <c r="A48" s="76">
        <v>38</v>
      </c>
      <c r="B48" s="115"/>
      <c r="C48" s="92"/>
      <c r="D48" s="79"/>
      <c r="E48" s="79"/>
      <c r="F48" s="79"/>
      <c r="G48" s="79"/>
      <c r="H48" s="79"/>
      <c r="I48" s="82">
        <f t="shared" si="2"/>
        <v>0</v>
      </c>
      <c r="J48" s="76"/>
    </row>
    <row r="49" spans="1:10" s="123" customFormat="1" ht="20.25" customHeight="1" x14ac:dyDescent="0.3">
      <c r="A49" s="76">
        <v>39</v>
      </c>
      <c r="B49" s="115"/>
      <c r="C49" s="92"/>
      <c r="D49" s="79"/>
      <c r="E49" s="79"/>
      <c r="F49" s="79"/>
      <c r="G49" s="79"/>
      <c r="H49" s="79"/>
      <c r="I49" s="82">
        <f t="shared" si="2"/>
        <v>0</v>
      </c>
      <c r="J49" s="76"/>
    </row>
    <row r="50" spans="1:10" s="123" customFormat="1" ht="20.25" customHeight="1" x14ac:dyDescent="0.3">
      <c r="A50" s="76">
        <v>40</v>
      </c>
      <c r="B50" s="115"/>
      <c r="C50" s="92"/>
      <c r="D50" s="79"/>
      <c r="E50" s="79"/>
      <c r="F50" s="79"/>
      <c r="G50" s="79"/>
      <c r="H50" s="79"/>
      <c r="I50" s="82">
        <f t="shared" si="2"/>
        <v>0</v>
      </c>
      <c r="J50" s="76"/>
    </row>
    <row r="51" spans="1:10" s="123" customFormat="1" ht="20.25" customHeight="1" x14ac:dyDescent="0.3">
      <c r="A51" s="76">
        <v>41</v>
      </c>
      <c r="B51" s="115"/>
      <c r="C51" s="92"/>
      <c r="D51" s="79"/>
      <c r="E51" s="79"/>
      <c r="F51" s="79"/>
      <c r="G51" s="79"/>
      <c r="H51" s="79"/>
      <c r="I51" s="82">
        <f t="shared" si="2"/>
        <v>0</v>
      </c>
      <c r="J51" s="76"/>
    </row>
    <row r="52" spans="1:10" s="123" customFormat="1" ht="20.25" customHeight="1" x14ac:dyDescent="0.3">
      <c r="A52" s="76">
        <v>42</v>
      </c>
      <c r="B52" s="115"/>
      <c r="C52" s="92"/>
      <c r="D52" s="79"/>
      <c r="E52" s="79"/>
      <c r="F52" s="79"/>
      <c r="G52" s="79"/>
      <c r="H52" s="79"/>
      <c r="I52" s="82">
        <f t="shared" si="2"/>
        <v>0</v>
      </c>
      <c r="J52" s="76"/>
    </row>
    <row r="53" spans="1:10" s="123" customFormat="1" ht="20.25" customHeight="1" x14ac:dyDescent="0.3">
      <c r="A53" s="76">
        <v>43</v>
      </c>
      <c r="B53" s="115"/>
      <c r="C53" s="92"/>
      <c r="D53" s="79"/>
      <c r="E53" s="79"/>
      <c r="F53" s="79"/>
      <c r="G53" s="79"/>
      <c r="H53" s="79"/>
      <c r="I53" s="82">
        <f t="shared" si="2"/>
        <v>0</v>
      </c>
      <c r="J53" s="76"/>
    </row>
    <row r="54" spans="1:10" s="123" customFormat="1" ht="20.25" customHeight="1" x14ac:dyDescent="0.3">
      <c r="A54" s="76">
        <v>44</v>
      </c>
      <c r="B54" s="115"/>
      <c r="C54" s="92"/>
      <c r="D54" s="79"/>
      <c r="E54" s="79"/>
      <c r="F54" s="79"/>
      <c r="G54" s="79"/>
      <c r="H54" s="79"/>
      <c r="I54" s="82">
        <f t="shared" ref="I54:I60" si="3">COUNTIF(D54:H54,"X")*4</f>
        <v>0</v>
      </c>
      <c r="J54" s="76"/>
    </row>
    <row r="55" spans="1:10" s="123" customFormat="1" ht="20.25" customHeight="1" x14ac:dyDescent="0.3">
      <c r="A55" s="76">
        <v>45</v>
      </c>
      <c r="B55" s="115"/>
      <c r="C55" s="92"/>
      <c r="D55" s="79"/>
      <c r="E55" s="79"/>
      <c r="F55" s="79"/>
      <c r="G55" s="79"/>
      <c r="H55" s="79"/>
      <c r="I55" s="82">
        <f t="shared" si="3"/>
        <v>0</v>
      </c>
      <c r="J55" s="76"/>
    </row>
    <row r="56" spans="1:10" s="123" customFormat="1" ht="20.25" customHeight="1" x14ac:dyDescent="0.3">
      <c r="A56" s="76">
        <v>46</v>
      </c>
      <c r="B56" s="115"/>
      <c r="C56" s="92"/>
      <c r="D56" s="79"/>
      <c r="E56" s="79"/>
      <c r="F56" s="79"/>
      <c r="G56" s="79"/>
      <c r="H56" s="79"/>
      <c r="I56" s="82">
        <f t="shared" si="3"/>
        <v>0</v>
      </c>
      <c r="J56" s="76"/>
    </row>
    <row r="57" spans="1:10" s="123" customFormat="1" ht="20.25" customHeight="1" x14ac:dyDescent="0.3">
      <c r="A57" s="76">
        <v>47</v>
      </c>
      <c r="B57" s="115"/>
      <c r="C57" s="92"/>
      <c r="D57" s="79"/>
      <c r="E57" s="79"/>
      <c r="F57" s="79"/>
      <c r="G57" s="79"/>
      <c r="H57" s="79"/>
      <c r="I57" s="82">
        <f t="shared" si="3"/>
        <v>0</v>
      </c>
      <c r="J57" s="76"/>
    </row>
    <row r="58" spans="1:10" s="123" customFormat="1" ht="20.25" customHeight="1" x14ac:dyDescent="0.3">
      <c r="A58" s="76">
        <v>48</v>
      </c>
      <c r="B58" s="115"/>
      <c r="C58" s="92"/>
      <c r="D58" s="79"/>
      <c r="E58" s="79"/>
      <c r="F58" s="79"/>
      <c r="G58" s="79"/>
      <c r="H58" s="79"/>
      <c r="I58" s="82">
        <f t="shared" si="3"/>
        <v>0</v>
      </c>
      <c r="J58" s="76"/>
    </row>
    <row r="59" spans="1:10" s="123" customFormat="1" ht="20.25" customHeight="1" x14ac:dyDescent="0.3">
      <c r="A59" s="76">
        <v>49</v>
      </c>
      <c r="B59" s="115"/>
      <c r="C59" s="92"/>
      <c r="D59" s="79"/>
      <c r="E59" s="79"/>
      <c r="F59" s="79"/>
      <c r="G59" s="79"/>
      <c r="H59" s="79"/>
      <c r="I59" s="82">
        <f t="shared" si="3"/>
        <v>0</v>
      </c>
      <c r="J59" s="76"/>
    </row>
    <row r="60" spans="1:10" s="123" customFormat="1" ht="20.25" customHeight="1" x14ac:dyDescent="0.3">
      <c r="A60" s="76">
        <v>50</v>
      </c>
      <c r="B60" s="115"/>
      <c r="C60" s="92"/>
      <c r="D60" s="79"/>
      <c r="E60" s="79"/>
      <c r="F60" s="79"/>
      <c r="G60" s="79"/>
      <c r="H60" s="79"/>
      <c r="I60" s="82">
        <f t="shared" si="3"/>
        <v>0</v>
      </c>
      <c r="J60" s="76"/>
    </row>
    <row r="61" spans="1:10" x14ac:dyDescent="0.25">
      <c r="C61" s="121"/>
    </row>
    <row r="62" spans="1:10" ht="31.5" customHeight="1" x14ac:dyDescent="0.25">
      <c r="B62" s="343" t="s">
        <v>112</v>
      </c>
      <c r="C62" s="343"/>
      <c r="D62" s="343"/>
      <c r="E62" s="343"/>
      <c r="F62" s="342" t="s">
        <v>76</v>
      </c>
      <c r="G62" s="342"/>
      <c r="H62" s="342"/>
      <c r="I62" s="342"/>
      <c r="J62" s="342"/>
    </row>
    <row r="63" spans="1:10" ht="22.5" customHeight="1" x14ac:dyDescent="0.25">
      <c r="C63" s="98" t="s">
        <v>77</v>
      </c>
      <c r="D63" s="98"/>
      <c r="E63" s="98"/>
      <c r="F63" s="327" t="s">
        <v>78</v>
      </c>
      <c r="G63" s="327"/>
      <c r="H63" s="327"/>
      <c r="I63" s="327"/>
      <c r="J63" s="327"/>
    </row>
  </sheetData>
  <sheetProtection password="C71F" sheet="1" formatCells="0" formatColumns="0" formatRows="0" insertHyperlinks="0" sort="0" autoFilter="0" pivotTables="0"/>
  <customSheetViews>
    <customSheetView guid="{12C9832D-49BD-45CC-A5E0-F64F753F5189}" showPageBreaks="1">
      <selection activeCell="D18" sqref="D18:H18"/>
      <pageMargins left="0.25" right="0.18" top="0.32" bottom="0.35" header="0.3" footer="0.3"/>
      <pageSetup paperSize="9" orientation="landscape" horizontalDpi="300" verticalDpi="300" r:id="rId1"/>
      <headerFooter alignWithMargins="0"/>
    </customSheetView>
  </customSheetViews>
  <mergeCells count="15">
    <mergeCell ref="A5:J5"/>
    <mergeCell ref="A2:D2"/>
    <mergeCell ref="A3:D3"/>
    <mergeCell ref="E2:J2"/>
    <mergeCell ref="E3:J3"/>
    <mergeCell ref="F63:J63"/>
    <mergeCell ref="D9:H9"/>
    <mergeCell ref="A6:J6"/>
    <mergeCell ref="A7:J7"/>
    <mergeCell ref="A9:A10"/>
    <mergeCell ref="I9:I10"/>
    <mergeCell ref="J9:J10"/>
    <mergeCell ref="B9:C10"/>
    <mergeCell ref="B62:E62"/>
    <mergeCell ref="F62:J62"/>
  </mergeCells>
  <phoneticPr fontId="20" type="noConversion"/>
  <pageMargins left="0.25" right="0.18" top="0.32" bottom="0.35" header="0.3" footer="0.3"/>
  <pageSetup paperSize="9" orientation="landscape" horizontalDpi="300" verticalDpi="300" r:id="rId2"/>
  <headerFooter alignWithMargins="0"/>
  <drawing r:id="rId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212"/>
  <sheetViews>
    <sheetView view="pageBreakPreview" topLeftCell="C1" zoomScaleNormal="100" zoomScaleSheetLayoutView="100" workbookViewId="0">
      <selection activeCell="N22" sqref="N22:O25"/>
    </sheetView>
  </sheetViews>
  <sheetFormatPr defaultColWidth="8" defaultRowHeight="16.5" x14ac:dyDescent="0.25"/>
  <cols>
    <col min="1" max="1" width="4.25" style="93" customWidth="1"/>
    <col min="2" max="2" width="29.875" style="93" customWidth="1"/>
    <col min="3" max="3" width="13.25" style="93" customWidth="1"/>
    <col min="4" max="15" width="7.875" style="93" customWidth="1"/>
    <col min="16" max="16" width="17" style="93" customWidth="1"/>
    <col min="17" max="16384" width="8" style="93"/>
  </cols>
  <sheetData>
    <row r="1" spans="1:16" x14ac:dyDescent="0.25">
      <c r="P1" s="121" t="s">
        <v>101</v>
      </c>
    </row>
    <row r="2" spans="1:16" ht="21" customHeight="1" x14ac:dyDescent="0.25">
      <c r="A2" s="325" t="s">
        <v>68</v>
      </c>
      <c r="B2" s="325"/>
      <c r="C2" s="325"/>
      <c r="D2" s="325"/>
      <c r="E2" s="325"/>
      <c r="F2" s="325"/>
      <c r="G2" s="325"/>
      <c r="H2" s="197"/>
      <c r="K2" s="327" t="s">
        <v>12</v>
      </c>
      <c r="L2" s="327"/>
      <c r="M2" s="327"/>
      <c r="N2" s="327"/>
      <c r="O2" s="327"/>
      <c r="P2" s="327"/>
    </row>
    <row r="3" spans="1:16" x14ac:dyDescent="0.25">
      <c r="A3" s="326" t="s">
        <v>16</v>
      </c>
      <c r="B3" s="326"/>
      <c r="C3" s="326"/>
      <c r="D3" s="326"/>
      <c r="E3" s="326"/>
      <c r="F3" s="326"/>
      <c r="G3" s="326"/>
      <c r="H3" s="197"/>
      <c r="K3" s="327" t="s">
        <v>13</v>
      </c>
      <c r="L3" s="327"/>
      <c r="M3" s="327"/>
      <c r="N3" s="327"/>
      <c r="O3" s="327"/>
      <c r="P3" s="327"/>
    </row>
    <row r="5" spans="1:16" ht="20.25" x14ac:dyDescent="0.3">
      <c r="A5" s="331" t="s">
        <v>102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</row>
    <row r="6" spans="1:16" ht="20.25" x14ac:dyDescent="0.3">
      <c r="A6" s="331" t="s">
        <v>41</v>
      </c>
      <c r="B6" s="331"/>
      <c r="C6" s="331"/>
      <c r="D6" s="331"/>
      <c r="E6" s="331"/>
      <c r="F6" s="331"/>
      <c r="G6" s="331"/>
      <c r="H6" s="331"/>
      <c r="I6" s="331"/>
      <c r="J6" s="331"/>
      <c r="K6" s="331"/>
      <c r="L6" s="331"/>
      <c r="M6" s="331"/>
      <c r="N6" s="331"/>
      <c r="O6" s="331"/>
      <c r="P6" s="331"/>
    </row>
    <row r="7" spans="1:16" ht="20.25" x14ac:dyDescent="0.3">
      <c r="A7" s="331" t="s">
        <v>85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</row>
    <row r="8" spans="1:16" ht="13.5" customHeight="1" x14ac:dyDescent="0.25"/>
    <row r="9" spans="1:16" ht="54" customHeight="1" x14ac:dyDescent="0.25">
      <c r="A9" s="74" t="s">
        <v>0</v>
      </c>
      <c r="B9" s="394" t="s">
        <v>71</v>
      </c>
      <c r="C9" s="396"/>
      <c r="D9" s="394" t="s">
        <v>103</v>
      </c>
      <c r="E9" s="396"/>
      <c r="F9" s="394" t="s">
        <v>104</v>
      </c>
      <c r="G9" s="395"/>
      <c r="H9" s="395"/>
      <c r="I9" s="395"/>
      <c r="J9" s="395"/>
      <c r="K9" s="395"/>
      <c r="L9" s="395"/>
      <c r="M9" s="396"/>
      <c r="N9" s="397" t="s">
        <v>105</v>
      </c>
      <c r="O9" s="396"/>
      <c r="P9" s="101" t="s">
        <v>106</v>
      </c>
    </row>
    <row r="10" spans="1:16" ht="20.25" customHeight="1" x14ac:dyDescent="0.25">
      <c r="A10" s="364">
        <v>1</v>
      </c>
      <c r="B10" s="102"/>
      <c r="C10" s="103"/>
      <c r="D10" s="367"/>
      <c r="E10" s="368"/>
      <c r="F10" s="369"/>
      <c r="G10" s="370"/>
      <c r="H10" s="370"/>
      <c r="I10" s="370"/>
      <c r="J10" s="370"/>
      <c r="K10" s="370"/>
      <c r="L10" s="370"/>
      <c r="M10" s="371"/>
      <c r="N10" s="369">
        <v>4</v>
      </c>
      <c r="O10" s="371"/>
      <c r="P10" s="349">
        <f>N10+N11+N12+N13</f>
        <v>16</v>
      </c>
    </row>
    <row r="11" spans="1:16" ht="20.25" customHeight="1" x14ac:dyDescent="0.25">
      <c r="A11" s="365"/>
      <c r="B11" s="104"/>
      <c r="C11" s="105"/>
      <c r="D11" s="352"/>
      <c r="E11" s="353"/>
      <c r="F11" s="354"/>
      <c r="G11" s="355"/>
      <c r="H11" s="355"/>
      <c r="I11" s="355"/>
      <c r="J11" s="355"/>
      <c r="K11" s="355"/>
      <c r="L11" s="355"/>
      <c r="M11" s="356"/>
      <c r="N11" s="354">
        <v>4</v>
      </c>
      <c r="O11" s="356"/>
      <c r="P11" s="350"/>
    </row>
    <row r="12" spans="1:16" ht="20.25" customHeight="1" x14ac:dyDescent="0.25">
      <c r="A12" s="365"/>
      <c r="B12" s="104"/>
      <c r="C12" s="105"/>
      <c r="D12" s="352"/>
      <c r="E12" s="353"/>
      <c r="F12" s="354"/>
      <c r="G12" s="355"/>
      <c r="H12" s="355"/>
      <c r="I12" s="355"/>
      <c r="J12" s="355"/>
      <c r="K12" s="355"/>
      <c r="L12" s="355"/>
      <c r="M12" s="356"/>
      <c r="N12" s="354">
        <v>4</v>
      </c>
      <c r="O12" s="356"/>
      <c r="P12" s="350"/>
    </row>
    <row r="13" spans="1:16" ht="20.25" customHeight="1" x14ac:dyDescent="0.25">
      <c r="A13" s="366"/>
      <c r="B13" s="106"/>
      <c r="C13" s="107"/>
      <c r="D13" s="362"/>
      <c r="E13" s="363"/>
      <c r="F13" s="359"/>
      <c r="G13" s="360"/>
      <c r="H13" s="360"/>
      <c r="I13" s="360"/>
      <c r="J13" s="360"/>
      <c r="K13" s="360"/>
      <c r="L13" s="360"/>
      <c r="M13" s="361"/>
      <c r="N13" s="359">
        <v>4</v>
      </c>
      <c r="O13" s="361"/>
      <c r="P13" s="351"/>
    </row>
    <row r="14" spans="1:16" ht="20.25" customHeight="1" x14ac:dyDescent="0.25">
      <c r="A14" s="385">
        <v>2</v>
      </c>
      <c r="B14" s="102"/>
      <c r="C14" s="103"/>
      <c r="D14" s="375"/>
      <c r="E14" s="376"/>
      <c r="F14" s="377"/>
      <c r="G14" s="378"/>
      <c r="H14" s="378"/>
      <c r="I14" s="378"/>
      <c r="J14" s="378"/>
      <c r="K14" s="378"/>
      <c r="L14" s="378"/>
      <c r="M14" s="379"/>
      <c r="N14" s="377"/>
      <c r="O14" s="379"/>
      <c r="P14" s="349">
        <f>N14+N15+N16+N17</f>
        <v>0</v>
      </c>
    </row>
    <row r="15" spans="1:16" ht="20.25" customHeight="1" x14ac:dyDescent="0.25">
      <c r="A15" s="373"/>
      <c r="B15" s="104"/>
      <c r="C15" s="105"/>
      <c r="D15" s="352"/>
      <c r="E15" s="353"/>
      <c r="F15" s="354"/>
      <c r="G15" s="355"/>
      <c r="H15" s="355"/>
      <c r="I15" s="355"/>
      <c r="J15" s="355"/>
      <c r="K15" s="355"/>
      <c r="L15" s="355"/>
      <c r="M15" s="356"/>
      <c r="N15" s="354"/>
      <c r="O15" s="356"/>
      <c r="P15" s="350"/>
    </row>
    <row r="16" spans="1:16" ht="20.25" customHeight="1" x14ac:dyDescent="0.25">
      <c r="A16" s="373"/>
      <c r="B16" s="104"/>
      <c r="C16" s="105"/>
      <c r="D16" s="352"/>
      <c r="E16" s="353"/>
      <c r="F16" s="354"/>
      <c r="G16" s="355"/>
      <c r="H16" s="355"/>
      <c r="I16" s="355"/>
      <c r="J16" s="355"/>
      <c r="K16" s="355"/>
      <c r="L16" s="355"/>
      <c r="M16" s="356"/>
      <c r="N16" s="354"/>
      <c r="O16" s="356"/>
      <c r="P16" s="350"/>
    </row>
    <row r="17" spans="1:16" ht="20.25" customHeight="1" x14ac:dyDescent="0.25">
      <c r="A17" s="386"/>
      <c r="B17" s="106"/>
      <c r="C17" s="107"/>
      <c r="D17" s="362"/>
      <c r="E17" s="363"/>
      <c r="F17" s="359"/>
      <c r="G17" s="360"/>
      <c r="H17" s="360"/>
      <c r="I17" s="360"/>
      <c r="J17" s="360"/>
      <c r="K17" s="360"/>
      <c r="L17" s="360"/>
      <c r="M17" s="361"/>
      <c r="N17" s="359"/>
      <c r="O17" s="361"/>
      <c r="P17" s="351"/>
    </row>
    <row r="18" spans="1:16" ht="20.25" customHeight="1" x14ac:dyDescent="0.25">
      <c r="A18" s="364">
        <v>3</v>
      </c>
      <c r="B18" s="102"/>
      <c r="C18" s="103"/>
      <c r="D18" s="388"/>
      <c r="E18" s="389"/>
      <c r="F18" s="390"/>
      <c r="G18" s="391"/>
      <c r="H18" s="391"/>
      <c r="I18" s="391"/>
      <c r="J18" s="391"/>
      <c r="K18" s="391"/>
      <c r="L18" s="391"/>
      <c r="M18" s="392"/>
      <c r="N18" s="390"/>
      <c r="O18" s="392"/>
      <c r="P18" s="349">
        <f>N18+N19+N20+N21</f>
        <v>0</v>
      </c>
    </row>
    <row r="19" spans="1:16" ht="20.25" customHeight="1" x14ac:dyDescent="0.25">
      <c r="A19" s="365"/>
      <c r="B19" s="104"/>
      <c r="C19" s="105"/>
      <c r="D19" s="352"/>
      <c r="E19" s="353"/>
      <c r="F19" s="354"/>
      <c r="G19" s="355"/>
      <c r="H19" s="355"/>
      <c r="I19" s="355"/>
      <c r="J19" s="355"/>
      <c r="K19" s="355"/>
      <c r="L19" s="355"/>
      <c r="M19" s="356"/>
      <c r="N19" s="354"/>
      <c r="O19" s="356"/>
      <c r="P19" s="350"/>
    </row>
    <row r="20" spans="1:16" ht="20.25" customHeight="1" x14ac:dyDescent="0.25">
      <c r="A20" s="365"/>
      <c r="B20" s="104"/>
      <c r="C20" s="105"/>
      <c r="D20" s="352"/>
      <c r="E20" s="353"/>
      <c r="F20" s="354"/>
      <c r="G20" s="355"/>
      <c r="H20" s="355"/>
      <c r="I20" s="355"/>
      <c r="J20" s="355"/>
      <c r="K20" s="355"/>
      <c r="L20" s="355"/>
      <c r="M20" s="356"/>
      <c r="N20" s="354"/>
      <c r="O20" s="356"/>
      <c r="P20" s="350"/>
    </row>
    <row r="21" spans="1:16" ht="20.25" customHeight="1" x14ac:dyDescent="0.25">
      <c r="A21" s="366"/>
      <c r="B21" s="106"/>
      <c r="C21" s="107"/>
      <c r="D21" s="362"/>
      <c r="E21" s="363"/>
      <c r="F21" s="359"/>
      <c r="G21" s="360"/>
      <c r="H21" s="360"/>
      <c r="I21" s="360"/>
      <c r="J21" s="360"/>
      <c r="K21" s="360"/>
      <c r="L21" s="360"/>
      <c r="M21" s="361"/>
      <c r="N21" s="359"/>
      <c r="O21" s="361"/>
      <c r="P21" s="351"/>
    </row>
    <row r="22" spans="1:16" ht="20.25" customHeight="1" x14ac:dyDescent="0.25">
      <c r="A22" s="385">
        <v>4</v>
      </c>
      <c r="B22" s="102"/>
      <c r="C22" s="103"/>
      <c r="D22" s="375"/>
      <c r="E22" s="376"/>
      <c r="F22" s="377"/>
      <c r="G22" s="378"/>
      <c r="H22" s="378"/>
      <c r="I22" s="378"/>
      <c r="J22" s="378"/>
      <c r="K22" s="378"/>
      <c r="L22" s="378"/>
      <c r="M22" s="379"/>
      <c r="N22" s="377"/>
      <c r="O22" s="379"/>
      <c r="P22" s="349">
        <f>N22+N23+N24+N25</f>
        <v>0</v>
      </c>
    </row>
    <row r="23" spans="1:16" ht="20.25" customHeight="1" x14ac:dyDescent="0.25">
      <c r="A23" s="373"/>
      <c r="B23" s="104"/>
      <c r="C23" s="105"/>
      <c r="D23" s="352"/>
      <c r="E23" s="353"/>
      <c r="F23" s="354"/>
      <c r="G23" s="355"/>
      <c r="H23" s="355"/>
      <c r="I23" s="355"/>
      <c r="J23" s="355"/>
      <c r="K23" s="355"/>
      <c r="L23" s="355"/>
      <c r="M23" s="356"/>
      <c r="N23" s="354"/>
      <c r="O23" s="356"/>
      <c r="P23" s="350"/>
    </row>
    <row r="24" spans="1:16" ht="20.25" customHeight="1" x14ac:dyDescent="0.25">
      <c r="A24" s="373"/>
      <c r="B24" s="104"/>
      <c r="C24" s="105"/>
      <c r="D24" s="352"/>
      <c r="E24" s="353"/>
      <c r="F24" s="354"/>
      <c r="G24" s="355"/>
      <c r="H24" s="355"/>
      <c r="I24" s="355"/>
      <c r="J24" s="355"/>
      <c r="K24" s="355"/>
      <c r="L24" s="355"/>
      <c r="M24" s="356"/>
      <c r="N24" s="354"/>
      <c r="O24" s="356"/>
      <c r="P24" s="350"/>
    </row>
    <row r="25" spans="1:16" ht="20.25" customHeight="1" x14ac:dyDescent="0.25">
      <c r="A25" s="386"/>
      <c r="B25" s="106"/>
      <c r="C25" s="107"/>
      <c r="D25" s="362"/>
      <c r="E25" s="363"/>
      <c r="F25" s="359"/>
      <c r="G25" s="360"/>
      <c r="H25" s="360"/>
      <c r="I25" s="360"/>
      <c r="J25" s="360"/>
      <c r="K25" s="360"/>
      <c r="L25" s="360"/>
      <c r="M25" s="361"/>
      <c r="N25" s="359"/>
      <c r="O25" s="361"/>
      <c r="P25" s="351"/>
    </row>
    <row r="26" spans="1:16" ht="20.25" customHeight="1" x14ac:dyDescent="0.25">
      <c r="A26" s="364">
        <v>5</v>
      </c>
      <c r="B26" s="102"/>
      <c r="C26" s="103"/>
      <c r="D26" s="388"/>
      <c r="E26" s="389"/>
      <c r="F26" s="390"/>
      <c r="G26" s="391"/>
      <c r="H26" s="391"/>
      <c r="I26" s="391"/>
      <c r="J26" s="391"/>
      <c r="K26" s="391"/>
      <c r="L26" s="391"/>
      <c r="M26" s="392"/>
      <c r="N26" s="390"/>
      <c r="O26" s="392"/>
      <c r="P26" s="349">
        <f>N26+N27+N28+N29</f>
        <v>0</v>
      </c>
    </row>
    <row r="27" spans="1:16" ht="20.25" customHeight="1" x14ac:dyDescent="0.25">
      <c r="A27" s="365"/>
      <c r="B27" s="104"/>
      <c r="C27" s="105"/>
      <c r="D27" s="352"/>
      <c r="E27" s="353"/>
      <c r="F27" s="354"/>
      <c r="G27" s="355"/>
      <c r="H27" s="355"/>
      <c r="I27" s="355"/>
      <c r="J27" s="355"/>
      <c r="K27" s="355"/>
      <c r="L27" s="355"/>
      <c r="M27" s="356"/>
      <c r="N27" s="354"/>
      <c r="O27" s="356"/>
      <c r="P27" s="350"/>
    </row>
    <row r="28" spans="1:16" ht="20.25" customHeight="1" x14ac:dyDescent="0.25">
      <c r="A28" s="365"/>
      <c r="B28" s="104"/>
      <c r="C28" s="105"/>
      <c r="D28" s="352"/>
      <c r="E28" s="353"/>
      <c r="F28" s="354"/>
      <c r="G28" s="355"/>
      <c r="H28" s="355"/>
      <c r="I28" s="355"/>
      <c r="J28" s="355"/>
      <c r="K28" s="355"/>
      <c r="L28" s="355"/>
      <c r="M28" s="356"/>
      <c r="N28" s="354"/>
      <c r="O28" s="356"/>
      <c r="P28" s="350"/>
    </row>
    <row r="29" spans="1:16" ht="20.25" customHeight="1" x14ac:dyDescent="0.25">
      <c r="A29" s="366"/>
      <c r="B29" s="106"/>
      <c r="C29" s="107"/>
      <c r="D29" s="362"/>
      <c r="E29" s="363"/>
      <c r="F29" s="359"/>
      <c r="G29" s="360"/>
      <c r="H29" s="360"/>
      <c r="I29" s="360"/>
      <c r="J29" s="360"/>
      <c r="K29" s="360"/>
      <c r="L29" s="360"/>
      <c r="M29" s="361"/>
      <c r="N29" s="359"/>
      <c r="O29" s="361"/>
      <c r="P29" s="351"/>
    </row>
    <row r="30" spans="1:16" ht="20.25" customHeight="1" x14ac:dyDescent="0.25">
      <c r="A30" s="372">
        <v>6</v>
      </c>
      <c r="B30" s="108"/>
      <c r="C30" s="109"/>
      <c r="D30" s="375"/>
      <c r="E30" s="376"/>
      <c r="F30" s="377"/>
      <c r="G30" s="378"/>
      <c r="H30" s="378"/>
      <c r="I30" s="378"/>
      <c r="J30" s="378"/>
      <c r="K30" s="378"/>
      <c r="L30" s="378"/>
      <c r="M30" s="379"/>
      <c r="N30" s="377"/>
      <c r="O30" s="379"/>
      <c r="P30" s="393">
        <f>N30+N31+N32+N33</f>
        <v>0</v>
      </c>
    </row>
    <row r="31" spans="1:16" ht="20.25" customHeight="1" x14ac:dyDescent="0.25">
      <c r="A31" s="373"/>
      <c r="B31" s="104"/>
      <c r="C31" s="105"/>
      <c r="D31" s="352"/>
      <c r="E31" s="353"/>
      <c r="F31" s="354"/>
      <c r="G31" s="355"/>
      <c r="H31" s="355"/>
      <c r="I31" s="355"/>
      <c r="J31" s="355"/>
      <c r="K31" s="355"/>
      <c r="L31" s="355"/>
      <c r="M31" s="356"/>
      <c r="N31" s="354"/>
      <c r="O31" s="356"/>
      <c r="P31" s="350"/>
    </row>
    <row r="32" spans="1:16" ht="20.25" customHeight="1" x14ac:dyDescent="0.25">
      <c r="A32" s="373"/>
      <c r="B32" s="104"/>
      <c r="C32" s="105"/>
      <c r="D32" s="352"/>
      <c r="E32" s="353"/>
      <c r="F32" s="354"/>
      <c r="G32" s="355"/>
      <c r="H32" s="355"/>
      <c r="I32" s="355"/>
      <c r="J32" s="355"/>
      <c r="K32" s="355"/>
      <c r="L32" s="355"/>
      <c r="M32" s="356"/>
      <c r="N32" s="354"/>
      <c r="O32" s="356"/>
      <c r="P32" s="350"/>
    </row>
    <row r="33" spans="1:16" ht="20.25" customHeight="1" x14ac:dyDescent="0.25">
      <c r="A33" s="374"/>
      <c r="B33" s="106"/>
      <c r="C33" s="107"/>
      <c r="D33" s="357"/>
      <c r="E33" s="358"/>
      <c r="F33" s="359"/>
      <c r="G33" s="360"/>
      <c r="H33" s="360"/>
      <c r="I33" s="360"/>
      <c r="J33" s="360"/>
      <c r="K33" s="360"/>
      <c r="L33" s="360"/>
      <c r="M33" s="361"/>
      <c r="N33" s="359"/>
      <c r="O33" s="361"/>
      <c r="P33" s="351"/>
    </row>
    <row r="34" spans="1:16" ht="20.25" customHeight="1" x14ac:dyDescent="0.25">
      <c r="A34" s="387">
        <v>7</v>
      </c>
      <c r="B34" s="110"/>
      <c r="C34" s="111"/>
      <c r="D34" s="388"/>
      <c r="E34" s="389"/>
      <c r="F34" s="390"/>
      <c r="G34" s="391"/>
      <c r="H34" s="391"/>
      <c r="I34" s="391"/>
      <c r="J34" s="391"/>
      <c r="K34" s="391"/>
      <c r="L34" s="391"/>
      <c r="M34" s="392"/>
      <c r="N34" s="390"/>
      <c r="O34" s="392"/>
      <c r="P34" s="350">
        <f>N34+N35+N36+N37</f>
        <v>0</v>
      </c>
    </row>
    <row r="35" spans="1:16" ht="20.25" customHeight="1" x14ac:dyDescent="0.25">
      <c r="A35" s="365"/>
      <c r="B35" s="104"/>
      <c r="C35" s="105"/>
      <c r="D35" s="352"/>
      <c r="E35" s="353"/>
      <c r="F35" s="354"/>
      <c r="G35" s="355"/>
      <c r="H35" s="355"/>
      <c r="I35" s="355"/>
      <c r="J35" s="355"/>
      <c r="K35" s="355"/>
      <c r="L35" s="355"/>
      <c r="M35" s="356"/>
      <c r="N35" s="354"/>
      <c r="O35" s="356"/>
      <c r="P35" s="350"/>
    </row>
    <row r="36" spans="1:16" ht="20.25" customHeight="1" x14ac:dyDescent="0.25">
      <c r="A36" s="365"/>
      <c r="B36" s="104"/>
      <c r="C36" s="105"/>
      <c r="D36" s="352"/>
      <c r="E36" s="353"/>
      <c r="F36" s="354"/>
      <c r="G36" s="355"/>
      <c r="H36" s="355"/>
      <c r="I36" s="355"/>
      <c r="J36" s="355"/>
      <c r="K36" s="355"/>
      <c r="L36" s="355"/>
      <c r="M36" s="356"/>
      <c r="N36" s="354"/>
      <c r="O36" s="356"/>
      <c r="P36" s="350"/>
    </row>
    <row r="37" spans="1:16" ht="20.25" customHeight="1" x14ac:dyDescent="0.25">
      <c r="A37" s="366"/>
      <c r="B37" s="106"/>
      <c r="C37" s="107"/>
      <c r="D37" s="362"/>
      <c r="E37" s="363"/>
      <c r="F37" s="359"/>
      <c r="G37" s="360"/>
      <c r="H37" s="360"/>
      <c r="I37" s="360"/>
      <c r="J37" s="360"/>
      <c r="K37" s="360"/>
      <c r="L37" s="360"/>
      <c r="M37" s="361"/>
      <c r="N37" s="359"/>
      <c r="O37" s="361"/>
      <c r="P37" s="351"/>
    </row>
    <row r="38" spans="1:16" ht="20.25" customHeight="1" x14ac:dyDescent="0.25">
      <c r="A38" s="385">
        <v>8</v>
      </c>
      <c r="B38" s="102"/>
      <c r="C38" s="103"/>
      <c r="D38" s="375"/>
      <c r="E38" s="376"/>
      <c r="F38" s="377"/>
      <c r="G38" s="378"/>
      <c r="H38" s="378"/>
      <c r="I38" s="378"/>
      <c r="J38" s="378"/>
      <c r="K38" s="378"/>
      <c r="L38" s="378"/>
      <c r="M38" s="379"/>
      <c r="N38" s="377"/>
      <c r="O38" s="379"/>
      <c r="P38" s="349">
        <f>N38+N39+N40+N41</f>
        <v>0</v>
      </c>
    </row>
    <row r="39" spans="1:16" ht="20.25" customHeight="1" x14ac:dyDescent="0.25">
      <c r="A39" s="373"/>
      <c r="B39" s="104"/>
      <c r="C39" s="105"/>
      <c r="D39" s="352"/>
      <c r="E39" s="353"/>
      <c r="F39" s="354"/>
      <c r="G39" s="355"/>
      <c r="H39" s="355"/>
      <c r="I39" s="355"/>
      <c r="J39" s="355"/>
      <c r="K39" s="355"/>
      <c r="L39" s="355"/>
      <c r="M39" s="356"/>
      <c r="N39" s="354"/>
      <c r="O39" s="356"/>
      <c r="P39" s="350"/>
    </row>
    <row r="40" spans="1:16" ht="20.25" customHeight="1" x14ac:dyDescent="0.25">
      <c r="A40" s="373"/>
      <c r="B40" s="104"/>
      <c r="C40" s="105"/>
      <c r="D40" s="352"/>
      <c r="E40" s="353"/>
      <c r="F40" s="354"/>
      <c r="G40" s="355"/>
      <c r="H40" s="355"/>
      <c r="I40" s="355"/>
      <c r="J40" s="355"/>
      <c r="K40" s="355"/>
      <c r="L40" s="355"/>
      <c r="M40" s="356"/>
      <c r="N40" s="354"/>
      <c r="O40" s="356"/>
      <c r="P40" s="350"/>
    </row>
    <row r="41" spans="1:16" ht="20.25" customHeight="1" x14ac:dyDescent="0.25">
      <c r="A41" s="386"/>
      <c r="B41" s="106"/>
      <c r="C41" s="107"/>
      <c r="D41" s="362"/>
      <c r="E41" s="363"/>
      <c r="F41" s="359"/>
      <c r="G41" s="360"/>
      <c r="H41" s="360"/>
      <c r="I41" s="360"/>
      <c r="J41" s="360"/>
      <c r="K41" s="360"/>
      <c r="L41" s="360"/>
      <c r="M41" s="361"/>
      <c r="N41" s="359"/>
      <c r="O41" s="361"/>
      <c r="P41" s="351"/>
    </row>
    <row r="42" spans="1:16" ht="20.25" customHeight="1" x14ac:dyDescent="0.25">
      <c r="A42" s="364">
        <v>9</v>
      </c>
      <c r="B42" s="102"/>
      <c r="C42" s="103"/>
      <c r="D42" s="388"/>
      <c r="E42" s="389"/>
      <c r="F42" s="390"/>
      <c r="G42" s="391"/>
      <c r="H42" s="391"/>
      <c r="I42" s="391"/>
      <c r="J42" s="391"/>
      <c r="K42" s="391"/>
      <c r="L42" s="391"/>
      <c r="M42" s="392"/>
      <c r="N42" s="390"/>
      <c r="O42" s="392"/>
      <c r="P42" s="349">
        <f>N42+N43+N44+N45</f>
        <v>0</v>
      </c>
    </row>
    <row r="43" spans="1:16" ht="20.25" customHeight="1" x14ac:dyDescent="0.25">
      <c r="A43" s="365"/>
      <c r="B43" s="104"/>
      <c r="C43" s="105"/>
      <c r="D43" s="352"/>
      <c r="E43" s="353"/>
      <c r="F43" s="354"/>
      <c r="G43" s="355"/>
      <c r="H43" s="355"/>
      <c r="I43" s="355"/>
      <c r="J43" s="355"/>
      <c r="K43" s="355"/>
      <c r="L43" s="355"/>
      <c r="M43" s="356"/>
      <c r="N43" s="354"/>
      <c r="O43" s="356"/>
      <c r="P43" s="350"/>
    </row>
    <row r="44" spans="1:16" ht="20.25" customHeight="1" x14ac:dyDescent="0.25">
      <c r="A44" s="365"/>
      <c r="B44" s="104"/>
      <c r="C44" s="105"/>
      <c r="D44" s="352"/>
      <c r="E44" s="353"/>
      <c r="F44" s="354"/>
      <c r="G44" s="355"/>
      <c r="H44" s="355"/>
      <c r="I44" s="355"/>
      <c r="J44" s="355"/>
      <c r="K44" s="355"/>
      <c r="L44" s="355"/>
      <c r="M44" s="356"/>
      <c r="N44" s="354"/>
      <c r="O44" s="356"/>
      <c r="P44" s="350"/>
    </row>
    <row r="45" spans="1:16" ht="20.25" customHeight="1" x14ac:dyDescent="0.25">
      <c r="A45" s="366"/>
      <c r="B45" s="106"/>
      <c r="C45" s="107"/>
      <c r="D45" s="362"/>
      <c r="E45" s="363"/>
      <c r="F45" s="359"/>
      <c r="G45" s="360"/>
      <c r="H45" s="360"/>
      <c r="I45" s="360"/>
      <c r="J45" s="360"/>
      <c r="K45" s="360"/>
      <c r="L45" s="360"/>
      <c r="M45" s="361"/>
      <c r="N45" s="359"/>
      <c r="O45" s="361"/>
      <c r="P45" s="351"/>
    </row>
    <row r="46" spans="1:16" ht="20.25" customHeight="1" x14ac:dyDescent="0.25">
      <c r="A46" s="372">
        <v>10</v>
      </c>
      <c r="B46" s="108"/>
      <c r="C46" s="109"/>
      <c r="D46" s="375"/>
      <c r="E46" s="376"/>
      <c r="F46" s="377"/>
      <c r="G46" s="378"/>
      <c r="H46" s="378"/>
      <c r="I46" s="378"/>
      <c r="J46" s="378"/>
      <c r="K46" s="378"/>
      <c r="L46" s="378"/>
      <c r="M46" s="379"/>
      <c r="N46" s="377"/>
      <c r="O46" s="379"/>
      <c r="P46" s="349">
        <f>N46+N47+N48+N49</f>
        <v>0</v>
      </c>
    </row>
    <row r="47" spans="1:16" ht="20.25" customHeight="1" x14ac:dyDescent="0.25">
      <c r="A47" s="373"/>
      <c r="B47" s="104"/>
      <c r="C47" s="105"/>
      <c r="D47" s="352"/>
      <c r="E47" s="353"/>
      <c r="F47" s="354"/>
      <c r="G47" s="355"/>
      <c r="H47" s="355"/>
      <c r="I47" s="355"/>
      <c r="J47" s="355"/>
      <c r="K47" s="355"/>
      <c r="L47" s="355"/>
      <c r="M47" s="356"/>
      <c r="N47" s="354"/>
      <c r="O47" s="356"/>
      <c r="P47" s="350"/>
    </row>
    <row r="48" spans="1:16" ht="20.25" customHeight="1" x14ac:dyDescent="0.25">
      <c r="A48" s="373"/>
      <c r="B48" s="104"/>
      <c r="C48" s="105"/>
      <c r="D48" s="352"/>
      <c r="E48" s="353"/>
      <c r="F48" s="354"/>
      <c r="G48" s="355"/>
      <c r="H48" s="355"/>
      <c r="I48" s="355"/>
      <c r="J48" s="355"/>
      <c r="K48" s="355"/>
      <c r="L48" s="355"/>
      <c r="M48" s="356"/>
      <c r="N48" s="354"/>
      <c r="O48" s="356"/>
      <c r="P48" s="350"/>
    </row>
    <row r="49" spans="1:16" ht="20.25" customHeight="1" x14ac:dyDescent="0.25">
      <c r="A49" s="374"/>
      <c r="B49" s="106"/>
      <c r="C49" s="107"/>
      <c r="D49" s="357"/>
      <c r="E49" s="358"/>
      <c r="F49" s="359"/>
      <c r="G49" s="360"/>
      <c r="H49" s="360"/>
      <c r="I49" s="360"/>
      <c r="J49" s="360"/>
      <c r="K49" s="360"/>
      <c r="L49" s="360"/>
      <c r="M49" s="361"/>
      <c r="N49" s="359"/>
      <c r="O49" s="361"/>
      <c r="P49" s="351"/>
    </row>
    <row r="50" spans="1:16" ht="20.25" customHeight="1" x14ac:dyDescent="0.25">
      <c r="A50" s="364">
        <v>11</v>
      </c>
      <c r="B50" s="102"/>
      <c r="C50" s="103"/>
      <c r="D50" s="367"/>
      <c r="E50" s="368"/>
      <c r="F50" s="369"/>
      <c r="G50" s="370"/>
      <c r="H50" s="370"/>
      <c r="I50" s="370"/>
      <c r="J50" s="370"/>
      <c r="K50" s="370"/>
      <c r="L50" s="370"/>
      <c r="M50" s="371"/>
      <c r="N50" s="369"/>
      <c r="O50" s="371"/>
      <c r="P50" s="349">
        <f>N50+N51+N52+N53</f>
        <v>0</v>
      </c>
    </row>
    <row r="51" spans="1:16" ht="20.25" customHeight="1" x14ac:dyDescent="0.25">
      <c r="A51" s="365"/>
      <c r="B51" s="104"/>
      <c r="C51" s="105"/>
      <c r="D51" s="352"/>
      <c r="E51" s="353"/>
      <c r="F51" s="354"/>
      <c r="G51" s="355"/>
      <c r="H51" s="355"/>
      <c r="I51" s="355"/>
      <c r="J51" s="355"/>
      <c r="K51" s="355"/>
      <c r="L51" s="355"/>
      <c r="M51" s="356"/>
      <c r="N51" s="354"/>
      <c r="O51" s="356"/>
      <c r="P51" s="350"/>
    </row>
    <row r="52" spans="1:16" ht="20.25" customHeight="1" x14ac:dyDescent="0.25">
      <c r="A52" s="365"/>
      <c r="B52" s="104"/>
      <c r="C52" s="105"/>
      <c r="D52" s="352"/>
      <c r="E52" s="353"/>
      <c r="F52" s="354"/>
      <c r="G52" s="355"/>
      <c r="H52" s="355"/>
      <c r="I52" s="355"/>
      <c r="J52" s="355"/>
      <c r="K52" s="355"/>
      <c r="L52" s="355"/>
      <c r="M52" s="356"/>
      <c r="N52" s="354"/>
      <c r="O52" s="356"/>
      <c r="P52" s="350"/>
    </row>
    <row r="53" spans="1:16" ht="20.25" customHeight="1" x14ac:dyDescent="0.25">
      <c r="A53" s="366"/>
      <c r="B53" s="106"/>
      <c r="C53" s="107"/>
      <c r="D53" s="362"/>
      <c r="E53" s="363"/>
      <c r="F53" s="359"/>
      <c r="G53" s="360"/>
      <c r="H53" s="360"/>
      <c r="I53" s="360"/>
      <c r="J53" s="360"/>
      <c r="K53" s="360"/>
      <c r="L53" s="360"/>
      <c r="M53" s="361"/>
      <c r="N53" s="359"/>
      <c r="O53" s="361"/>
      <c r="P53" s="351"/>
    </row>
    <row r="54" spans="1:16" ht="20.25" customHeight="1" x14ac:dyDescent="0.25">
      <c r="A54" s="372">
        <v>12</v>
      </c>
      <c r="B54" s="108"/>
      <c r="C54" s="109"/>
      <c r="D54" s="375"/>
      <c r="E54" s="376"/>
      <c r="F54" s="377"/>
      <c r="G54" s="378"/>
      <c r="H54" s="378"/>
      <c r="I54" s="378"/>
      <c r="J54" s="378"/>
      <c r="K54" s="378"/>
      <c r="L54" s="378"/>
      <c r="M54" s="379"/>
      <c r="N54" s="377"/>
      <c r="O54" s="379"/>
      <c r="P54" s="349">
        <f>N54+N55+N56+N57</f>
        <v>0</v>
      </c>
    </row>
    <row r="55" spans="1:16" ht="20.25" customHeight="1" x14ac:dyDescent="0.25">
      <c r="A55" s="373"/>
      <c r="B55" s="104"/>
      <c r="C55" s="105"/>
      <c r="D55" s="352"/>
      <c r="E55" s="353"/>
      <c r="F55" s="354"/>
      <c r="G55" s="355"/>
      <c r="H55" s="355"/>
      <c r="I55" s="355"/>
      <c r="J55" s="355"/>
      <c r="K55" s="355"/>
      <c r="L55" s="355"/>
      <c r="M55" s="356"/>
      <c r="N55" s="354"/>
      <c r="O55" s="356"/>
      <c r="P55" s="350"/>
    </row>
    <row r="56" spans="1:16" ht="20.25" customHeight="1" x14ac:dyDescent="0.25">
      <c r="A56" s="373"/>
      <c r="B56" s="104"/>
      <c r="C56" s="105"/>
      <c r="D56" s="352"/>
      <c r="E56" s="353"/>
      <c r="F56" s="354"/>
      <c r="G56" s="355"/>
      <c r="H56" s="355"/>
      <c r="I56" s="355"/>
      <c r="J56" s="355"/>
      <c r="K56" s="355"/>
      <c r="L56" s="355"/>
      <c r="M56" s="356"/>
      <c r="N56" s="354"/>
      <c r="O56" s="356"/>
      <c r="P56" s="350"/>
    </row>
    <row r="57" spans="1:16" ht="20.25" customHeight="1" x14ac:dyDescent="0.25">
      <c r="A57" s="374"/>
      <c r="B57" s="106"/>
      <c r="C57" s="107"/>
      <c r="D57" s="357"/>
      <c r="E57" s="358"/>
      <c r="F57" s="359"/>
      <c r="G57" s="360"/>
      <c r="H57" s="360"/>
      <c r="I57" s="360"/>
      <c r="J57" s="360"/>
      <c r="K57" s="360"/>
      <c r="L57" s="360"/>
      <c r="M57" s="361"/>
      <c r="N57" s="359"/>
      <c r="O57" s="361"/>
      <c r="P57" s="351"/>
    </row>
    <row r="58" spans="1:16" ht="20.25" customHeight="1" x14ac:dyDescent="0.25">
      <c r="A58" s="385">
        <v>13</v>
      </c>
      <c r="B58" s="102"/>
      <c r="C58" s="103"/>
      <c r="D58" s="375"/>
      <c r="E58" s="376"/>
      <c r="F58" s="377"/>
      <c r="G58" s="378"/>
      <c r="H58" s="378"/>
      <c r="I58" s="378"/>
      <c r="J58" s="378"/>
      <c r="K58" s="378"/>
      <c r="L58" s="378"/>
      <c r="M58" s="379"/>
      <c r="N58" s="377"/>
      <c r="O58" s="379"/>
      <c r="P58" s="349">
        <f>N58+N59+N60+N61</f>
        <v>0</v>
      </c>
    </row>
    <row r="59" spans="1:16" ht="20.25" customHeight="1" x14ac:dyDescent="0.25">
      <c r="A59" s="373"/>
      <c r="B59" s="104"/>
      <c r="C59" s="105"/>
      <c r="D59" s="352"/>
      <c r="E59" s="353"/>
      <c r="F59" s="354"/>
      <c r="G59" s="355"/>
      <c r="H59" s="355"/>
      <c r="I59" s="355"/>
      <c r="J59" s="355"/>
      <c r="K59" s="355"/>
      <c r="L59" s="355"/>
      <c r="M59" s="356"/>
      <c r="N59" s="354"/>
      <c r="O59" s="356"/>
      <c r="P59" s="350"/>
    </row>
    <row r="60" spans="1:16" ht="20.25" customHeight="1" x14ac:dyDescent="0.25">
      <c r="A60" s="373"/>
      <c r="B60" s="104"/>
      <c r="C60" s="105"/>
      <c r="D60" s="352"/>
      <c r="E60" s="353"/>
      <c r="F60" s="354"/>
      <c r="G60" s="355"/>
      <c r="H60" s="355"/>
      <c r="I60" s="355"/>
      <c r="J60" s="355"/>
      <c r="K60" s="355"/>
      <c r="L60" s="355"/>
      <c r="M60" s="356"/>
      <c r="N60" s="354"/>
      <c r="O60" s="356"/>
      <c r="P60" s="350"/>
    </row>
    <row r="61" spans="1:16" ht="20.25" customHeight="1" x14ac:dyDescent="0.25">
      <c r="A61" s="386"/>
      <c r="B61" s="106"/>
      <c r="C61" s="107"/>
      <c r="D61" s="380"/>
      <c r="E61" s="381"/>
      <c r="F61" s="382"/>
      <c r="G61" s="383"/>
      <c r="H61" s="383"/>
      <c r="I61" s="383"/>
      <c r="J61" s="383"/>
      <c r="K61" s="383"/>
      <c r="L61" s="383"/>
      <c r="M61" s="384"/>
      <c r="N61" s="382"/>
      <c r="O61" s="384"/>
      <c r="P61" s="351"/>
    </row>
    <row r="62" spans="1:16" ht="20.25" customHeight="1" x14ac:dyDescent="0.25">
      <c r="A62" s="364">
        <v>14</v>
      </c>
      <c r="B62" s="102"/>
      <c r="C62" s="103"/>
      <c r="D62" s="367"/>
      <c r="E62" s="368"/>
      <c r="F62" s="369"/>
      <c r="G62" s="370"/>
      <c r="H62" s="370"/>
      <c r="I62" s="370"/>
      <c r="J62" s="370"/>
      <c r="K62" s="370"/>
      <c r="L62" s="370"/>
      <c r="M62" s="371"/>
      <c r="N62" s="369"/>
      <c r="O62" s="371"/>
      <c r="P62" s="349">
        <f>N62+N63+N64+N65</f>
        <v>0</v>
      </c>
    </row>
    <row r="63" spans="1:16" ht="20.25" customHeight="1" x14ac:dyDescent="0.25">
      <c r="A63" s="365"/>
      <c r="B63" s="104"/>
      <c r="C63" s="105"/>
      <c r="D63" s="352"/>
      <c r="E63" s="353"/>
      <c r="F63" s="354"/>
      <c r="G63" s="355"/>
      <c r="H63" s="355"/>
      <c r="I63" s="355"/>
      <c r="J63" s="355"/>
      <c r="K63" s="355"/>
      <c r="L63" s="355"/>
      <c r="M63" s="356"/>
      <c r="N63" s="354"/>
      <c r="O63" s="356"/>
      <c r="P63" s="350"/>
    </row>
    <row r="64" spans="1:16" ht="20.25" customHeight="1" x14ac:dyDescent="0.25">
      <c r="A64" s="365"/>
      <c r="B64" s="104"/>
      <c r="C64" s="105"/>
      <c r="D64" s="352"/>
      <c r="E64" s="353"/>
      <c r="F64" s="354"/>
      <c r="G64" s="355"/>
      <c r="H64" s="355"/>
      <c r="I64" s="355"/>
      <c r="J64" s="355"/>
      <c r="K64" s="355"/>
      <c r="L64" s="355"/>
      <c r="M64" s="356"/>
      <c r="N64" s="354"/>
      <c r="O64" s="356"/>
      <c r="P64" s="350"/>
    </row>
    <row r="65" spans="1:16" ht="20.25" customHeight="1" x14ac:dyDescent="0.25">
      <c r="A65" s="366"/>
      <c r="B65" s="106"/>
      <c r="C65" s="107"/>
      <c r="D65" s="362"/>
      <c r="E65" s="363"/>
      <c r="F65" s="359"/>
      <c r="G65" s="360"/>
      <c r="H65" s="360"/>
      <c r="I65" s="360"/>
      <c r="J65" s="360"/>
      <c r="K65" s="360"/>
      <c r="L65" s="360"/>
      <c r="M65" s="361"/>
      <c r="N65" s="359"/>
      <c r="O65" s="361"/>
      <c r="P65" s="351"/>
    </row>
    <row r="66" spans="1:16" ht="20.25" customHeight="1" x14ac:dyDescent="0.25">
      <c r="A66" s="372">
        <v>15</v>
      </c>
      <c r="B66" s="108"/>
      <c r="C66" s="109"/>
      <c r="D66" s="375"/>
      <c r="E66" s="376"/>
      <c r="F66" s="377"/>
      <c r="G66" s="378"/>
      <c r="H66" s="378"/>
      <c r="I66" s="378"/>
      <c r="J66" s="378"/>
      <c r="K66" s="378"/>
      <c r="L66" s="378"/>
      <c r="M66" s="379"/>
      <c r="N66" s="377"/>
      <c r="O66" s="379"/>
      <c r="P66" s="349">
        <f>N66+N67+N68+N69</f>
        <v>0</v>
      </c>
    </row>
    <row r="67" spans="1:16" ht="20.25" customHeight="1" x14ac:dyDescent="0.25">
      <c r="A67" s="373"/>
      <c r="B67" s="104"/>
      <c r="C67" s="105"/>
      <c r="D67" s="352"/>
      <c r="E67" s="353"/>
      <c r="F67" s="354"/>
      <c r="G67" s="355"/>
      <c r="H67" s="355"/>
      <c r="I67" s="355"/>
      <c r="J67" s="355"/>
      <c r="K67" s="355"/>
      <c r="L67" s="355"/>
      <c r="M67" s="356"/>
      <c r="N67" s="354"/>
      <c r="O67" s="356"/>
      <c r="P67" s="350"/>
    </row>
    <row r="68" spans="1:16" ht="20.25" customHeight="1" x14ac:dyDescent="0.25">
      <c r="A68" s="373"/>
      <c r="B68" s="104"/>
      <c r="C68" s="105"/>
      <c r="D68" s="352"/>
      <c r="E68" s="353"/>
      <c r="F68" s="354"/>
      <c r="G68" s="355"/>
      <c r="H68" s="355"/>
      <c r="I68" s="355"/>
      <c r="J68" s="355"/>
      <c r="K68" s="355"/>
      <c r="L68" s="355"/>
      <c r="M68" s="356"/>
      <c r="N68" s="354"/>
      <c r="O68" s="356"/>
      <c r="P68" s="350"/>
    </row>
    <row r="69" spans="1:16" ht="20.25" customHeight="1" x14ac:dyDescent="0.25">
      <c r="A69" s="374"/>
      <c r="B69" s="106"/>
      <c r="C69" s="107"/>
      <c r="D69" s="357"/>
      <c r="E69" s="358"/>
      <c r="F69" s="359"/>
      <c r="G69" s="360"/>
      <c r="H69" s="360"/>
      <c r="I69" s="360"/>
      <c r="J69" s="360"/>
      <c r="K69" s="360"/>
      <c r="L69" s="360"/>
      <c r="M69" s="361"/>
      <c r="N69" s="359"/>
      <c r="O69" s="361"/>
      <c r="P69" s="351"/>
    </row>
    <row r="70" spans="1:16" ht="20.25" customHeight="1" x14ac:dyDescent="0.25">
      <c r="A70" s="364">
        <v>16</v>
      </c>
      <c r="B70" s="102"/>
      <c r="C70" s="103"/>
      <c r="D70" s="367"/>
      <c r="E70" s="368"/>
      <c r="F70" s="369"/>
      <c r="G70" s="370"/>
      <c r="H70" s="370"/>
      <c r="I70" s="370"/>
      <c r="J70" s="370"/>
      <c r="K70" s="370"/>
      <c r="L70" s="370"/>
      <c r="M70" s="371"/>
      <c r="N70" s="369"/>
      <c r="O70" s="371"/>
      <c r="P70" s="349">
        <f>N70+N71+N72+N73</f>
        <v>0</v>
      </c>
    </row>
    <row r="71" spans="1:16" ht="20.25" customHeight="1" x14ac:dyDescent="0.25">
      <c r="A71" s="365"/>
      <c r="B71" s="104"/>
      <c r="C71" s="105"/>
      <c r="D71" s="352"/>
      <c r="E71" s="353"/>
      <c r="F71" s="354"/>
      <c r="G71" s="355"/>
      <c r="H71" s="355"/>
      <c r="I71" s="355"/>
      <c r="J71" s="355"/>
      <c r="K71" s="355"/>
      <c r="L71" s="355"/>
      <c r="M71" s="356"/>
      <c r="N71" s="354"/>
      <c r="O71" s="356"/>
      <c r="P71" s="350"/>
    </row>
    <row r="72" spans="1:16" ht="20.25" customHeight="1" x14ac:dyDescent="0.25">
      <c r="A72" s="365"/>
      <c r="B72" s="104"/>
      <c r="C72" s="105"/>
      <c r="D72" s="352"/>
      <c r="E72" s="353"/>
      <c r="F72" s="354"/>
      <c r="G72" s="355"/>
      <c r="H72" s="355"/>
      <c r="I72" s="355"/>
      <c r="J72" s="355"/>
      <c r="K72" s="355"/>
      <c r="L72" s="355"/>
      <c r="M72" s="356"/>
      <c r="N72" s="354"/>
      <c r="O72" s="356"/>
      <c r="P72" s="350"/>
    </row>
    <row r="73" spans="1:16" ht="20.25" customHeight="1" x14ac:dyDescent="0.25">
      <c r="A73" s="366"/>
      <c r="B73" s="106"/>
      <c r="C73" s="107"/>
      <c r="D73" s="362"/>
      <c r="E73" s="363"/>
      <c r="F73" s="359"/>
      <c r="G73" s="360"/>
      <c r="H73" s="360"/>
      <c r="I73" s="360"/>
      <c r="J73" s="360"/>
      <c r="K73" s="360"/>
      <c r="L73" s="360"/>
      <c r="M73" s="361"/>
      <c r="N73" s="359"/>
      <c r="O73" s="361"/>
      <c r="P73" s="351"/>
    </row>
    <row r="74" spans="1:16" ht="20.25" customHeight="1" x14ac:dyDescent="0.25">
      <c r="A74" s="372">
        <v>17</v>
      </c>
      <c r="B74" s="108"/>
      <c r="C74" s="109"/>
      <c r="D74" s="375"/>
      <c r="E74" s="376"/>
      <c r="F74" s="377"/>
      <c r="G74" s="378"/>
      <c r="H74" s="378"/>
      <c r="I74" s="378"/>
      <c r="J74" s="378"/>
      <c r="K74" s="378"/>
      <c r="L74" s="378"/>
      <c r="M74" s="379"/>
      <c r="N74" s="377"/>
      <c r="O74" s="379"/>
      <c r="P74" s="349">
        <f>N74+N75+N76+N77</f>
        <v>0</v>
      </c>
    </row>
    <row r="75" spans="1:16" ht="20.25" customHeight="1" x14ac:dyDescent="0.25">
      <c r="A75" s="373"/>
      <c r="B75" s="104"/>
      <c r="C75" s="105"/>
      <c r="D75" s="352"/>
      <c r="E75" s="353"/>
      <c r="F75" s="354"/>
      <c r="G75" s="355"/>
      <c r="H75" s="355"/>
      <c r="I75" s="355"/>
      <c r="J75" s="355"/>
      <c r="K75" s="355"/>
      <c r="L75" s="355"/>
      <c r="M75" s="356"/>
      <c r="N75" s="354"/>
      <c r="O75" s="356"/>
      <c r="P75" s="350"/>
    </row>
    <row r="76" spans="1:16" ht="20.25" customHeight="1" x14ac:dyDescent="0.25">
      <c r="A76" s="373"/>
      <c r="B76" s="104"/>
      <c r="C76" s="105"/>
      <c r="D76" s="352"/>
      <c r="E76" s="353"/>
      <c r="F76" s="354"/>
      <c r="G76" s="355"/>
      <c r="H76" s="355"/>
      <c r="I76" s="355"/>
      <c r="J76" s="355"/>
      <c r="K76" s="355"/>
      <c r="L76" s="355"/>
      <c r="M76" s="356"/>
      <c r="N76" s="354"/>
      <c r="O76" s="356"/>
      <c r="P76" s="350"/>
    </row>
    <row r="77" spans="1:16" ht="20.25" customHeight="1" x14ac:dyDescent="0.25">
      <c r="A77" s="374"/>
      <c r="B77" s="106"/>
      <c r="C77" s="107"/>
      <c r="D77" s="357"/>
      <c r="E77" s="358"/>
      <c r="F77" s="359"/>
      <c r="G77" s="360"/>
      <c r="H77" s="360"/>
      <c r="I77" s="360"/>
      <c r="J77" s="360"/>
      <c r="K77" s="360"/>
      <c r="L77" s="360"/>
      <c r="M77" s="361"/>
      <c r="N77" s="359"/>
      <c r="O77" s="361"/>
      <c r="P77" s="351"/>
    </row>
    <row r="78" spans="1:16" ht="20.25" customHeight="1" x14ac:dyDescent="0.25">
      <c r="A78" s="385">
        <v>18</v>
      </c>
      <c r="B78" s="102"/>
      <c r="C78" s="103"/>
      <c r="D78" s="375"/>
      <c r="E78" s="376"/>
      <c r="F78" s="377"/>
      <c r="G78" s="378"/>
      <c r="H78" s="378"/>
      <c r="I78" s="378"/>
      <c r="J78" s="378"/>
      <c r="K78" s="378"/>
      <c r="L78" s="378"/>
      <c r="M78" s="379"/>
      <c r="N78" s="377"/>
      <c r="O78" s="379"/>
      <c r="P78" s="349">
        <f>N78+N79+N80+N81</f>
        <v>0</v>
      </c>
    </row>
    <row r="79" spans="1:16" ht="20.25" customHeight="1" x14ac:dyDescent="0.25">
      <c r="A79" s="373"/>
      <c r="B79" s="104"/>
      <c r="C79" s="105"/>
      <c r="D79" s="352"/>
      <c r="E79" s="353"/>
      <c r="F79" s="354"/>
      <c r="G79" s="355"/>
      <c r="H79" s="355"/>
      <c r="I79" s="355"/>
      <c r="J79" s="355"/>
      <c r="K79" s="355"/>
      <c r="L79" s="355"/>
      <c r="M79" s="356"/>
      <c r="N79" s="354"/>
      <c r="O79" s="356"/>
      <c r="P79" s="350"/>
    </row>
    <row r="80" spans="1:16" ht="20.25" customHeight="1" x14ac:dyDescent="0.25">
      <c r="A80" s="373"/>
      <c r="B80" s="104"/>
      <c r="C80" s="105"/>
      <c r="D80" s="352"/>
      <c r="E80" s="353"/>
      <c r="F80" s="354"/>
      <c r="G80" s="355"/>
      <c r="H80" s="355"/>
      <c r="I80" s="355"/>
      <c r="J80" s="355"/>
      <c r="K80" s="355"/>
      <c r="L80" s="355"/>
      <c r="M80" s="356"/>
      <c r="N80" s="354"/>
      <c r="O80" s="356"/>
      <c r="P80" s="350"/>
    </row>
    <row r="81" spans="1:16" ht="20.25" customHeight="1" x14ac:dyDescent="0.25">
      <c r="A81" s="386"/>
      <c r="B81" s="106"/>
      <c r="C81" s="107"/>
      <c r="D81" s="380"/>
      <c r="E81" s="381"/>
      <c r="F81" s="382"/>
      <c r="G81" s="383"/>
      <c r="H81" s="383"/>
      <c r="I81" s="383"/>
      <c r="J81" s="383"/>
      <c r="K81" s="383"/>
      <c r="L81" s="383"/>
      <c r="M81" s="384"/>
      <c r="N81" s="382"/>
      <c r="O81" s="384"/>
      <c r="P81" s="351"/>
    </row>
    <row r="82" spans="1:16" ht="20.25" customHeight="1" x14ac:dyDescent="0.25">
      <c r="A82" s="364">
        <v>19</v>
      </c>
      <c r="B82" s="102"/>
      <c r="C82" s="103"/>
      <c r="D82" s="367"/>
      <c r="E82" s="368"/>
      <c r="F82" s="369"/>
      <c r="G82" s="370"/>
      <c r="H82" s="370"/>
      <c r="I82" s="370"/>
      <c r="J82" s="370"/>
      <c r="K82" s="370"/>
      <c r="L82" s="370"/>
      <c r="M82" s="371"/>
      <c r="N82" s="369"/>
      <c r="O82" s="371"/>
      <c r="P82" s="349">
        <f>N82+N83+N84+N85</f>
        <v>0</v>
      </c>
    </row>
    <row r="83" spans="1:16" ht="20.25" customHeight="1" x14ac:dyDescent="0.25">
      <c r="A83" s="365"/>
      <c r="B83" s="104"/>
      <c r="C83" s="105"/>
      <c r="D83" s="352"/>
      <c r="E83" s="353"/>
      <c r="F83" s="354"/>
      <c r="G83" s="355"/>
      <c r="H83" s="355"/>
      <c r="I83" s="355"/>
      <c r="J83" s="355"/>
      <c r="K83" s="355"/>
      <c r="L83" s="355"/>
      <c r="M83" s="356"/>
      <c r="N83" s="354"/>
      <c r="O83" s="356"/>
      <c r="P83" s="350"/>
    </row>
    <row r="84" spans="1:16" ht="20.25" customHeight="1" x14ac:dyDescent="0.25">
      <c r="A84" s="365"/>
      <c r="B84" s="104"/>
      <c r="C84" s="105"/>
      <c r="D84" s="352"/>
      <c r="E84" s="353"/>
      <c r="F84" s="354"/>
      <c r="G84" s="355"/>
      <c r="H84" s="355"/>
      <c r="I84" s="355"/>
      <c r="J84" s="355"/>
      <c r="K84" s="355"/>
      <c r="L84" s="355"/>
      <c r="M84" s="356"/>
      <c r="N84" s="354"/>
      <c r="O84" s="356"/>
      <c r="P84" s="350"/>
    </row>
    <row r="85" spans="1:16" ht="20.25" customHeight="1" x14ac:dyDescent="0.25">
      <c r="A85" s="366"/>
      <c r="B85" s="106"/>
      <c r="C85" s="107"/>
      <c r="D85" s="362"/>
      <c r="E85" s="363"/>
      <c r="F85" s="359"/>
      <c r="G85" s="360"/>
      <c r="H85" s="360"/>
      <c r="I85" s="360"/>
      <c r="J85" s="360"/>
      <c r="K85" s="360"/>
      <c r="L85" s="360"/>
      <c r="M85" s="361"/>
      <c r="N85" s="359"/>
      <c r="O85" s="361"/>
      <c r="P85" s="351"/>
    </row>
    <row r="86" spans="1:16" ht="20.25" customHeight="1" x14ac:dyDescent="0.25">
      <c r="A86" s="372">
        <v>20</v>
      </c>
      <c r="B86" s="108"/>
      <c r="C86" s="109"/>
      <c r="D86" s="375"/>
      <c r="E86" s="376"/>
      <c r="F86" s="377"/>
      <c r="G86" s="378"/>
      <c r="H86" s="378"/>
      <c r="I86" s="378"/>
      <c r="J86" s="378"/>
      <c r="K86" s="378"/>
      <c r="L86" s="378"/>
      <c r="M86" s="379"/>
      <c r="N86" s="377"/>
      <c r="O86" s="379"/>
      <c r="P86" s="349">
        <f>N86+N87+N88+N89</f>
        <v>0</v>
      </c>
    </row>
    <row r="87" spans="1:16" ht="20.25" customHeight="1" x14ac:dyDescent="0.25">
      <c r="A87" s="373"/>
      <c r="B87" s="104"/>
      <c r="C87" s="105"/>
      <c r="D87" s="352"/>
      <c r="E87" s="353"/>
      <c r="F87" s="354"/>
      <c r="G87" s="355"/>
      <c r="H87" s="355"/>
      <c r="I87" s="355"/>
      <c r="J87" s="355"/>
      <c r="K87" s="355"/>
      <c r="L87" s="355"/>
      <c r="M87" s="356"/>
      <c r="N87" s="354"/>
      <c r="O87" s="356"/>
      <c r="P87" s="350"/>
    </row>
    <row r="88" spans="1:16" ht="20.25" customHeight="1" x14ac:dyDescent="0.25">
      <c r="A88" s="373"/>
      <c r="B88" s="104"/>
      <c r="C88" s="105"/>
      <c r="D88" s="352"/>
      <c r="E88" s="353"/>
      <c r="F88" s="354"/>
      <c r="G88" s="355"/>
      <c r="H88" s="355"/>
      <c r="I88" s="355"/>
      <c r="J88" s="355"/>
      <c r="K88" s="355"/>
      <c r="L88" s="355"/>
      <c r="M88" s="356"/>
      <c r="N88" s="354"/>
      <c r="O88" s="356"/>
      <c r="P88" s="350"/>
    </row>
    <row r="89" spans="1:16" ht="20.25" customHeight="1" x14ac:dyDescent="0.25">
      <c r="A89" s="374"/>
      <c r="B89" s="106"/>
      <c r="C89" s="107"/>
      <c r="D89" s="357"/>
      <c r="E89" s="358"/>
      <c r="F89" s="359"/>
      <c r="G89" s="360"/>
      <c r="H89" s="360"/>
      <c r="I89" s="360"/>
      <c r="J89" s="360"/>
      <c r="K89" s="360"/>
      <c r="L89" s="360"/>
      <c r="M89" s="361"/>
      <c r="N89" s="359"/>
      <c r="O89" s="361"/>
      <c r="P89" s="351"/>
    </row>
    <row r="90" spans="1:16" ht="20.25" customHeight="1" x14ac:dyDescent="0.25">
      <c r="A90" s="364">
        <v>21</v>
      </c>
      <c r="B90" s="102"/>
      <c r="C90" s="103"/>
      <c r="D90" s="367"/>
      <c r="E90" s="368"/>
      <c r="F90" s="369"/>
      <c r="G90" s="370"/>
      <c r="H90" s="370"/>
      <c r="I90" s="370"/>
      <c r="J90" s="370"/>
      <c r="K90" s="370"/>
      <c r="L90" s="370"/>
      <c r="M90" s="371"/>
      <c r="N90" s="369"/>
      <c r="O90" s="371"/>
      <c r="P90" s="349">
        <f>N90+N91+N92+N93</f>
        <v>0</v>
      </c>
    </row>
    <row r="91" spans="1:16" ht="20.25" customHeight="1" x14ac:dyDescent="0.25">
      <c r="A91" s="365"/>
      <c r="B91" s="104"/>
      <c r="C91" s="105"/>
      <c r="D91" s="352"/>
      <c r="E91" s="353"/>
      <c r="F91" s="354"/>
      <c r="G91" s="355"/>
      <c r="H91" s="355"/>
      <c r="I91" s="355"/>
      <c r="J91" s="355"/>
      <c r="K91" s="355"/>
      <c r="L91" s="355"/>
      <c r="M91" s="356"/>
      <c r="N91" s="354"/>
      <c r="O91" s="356"/>
      <c r="P91" s="350"/>
    </row>
    <row r="92" spans="1:16" ht="20.25" customHeight="1" x14ac:dyDescent="0.25">
      <c r="A92" s="365"/>
      <c r="B92" s="104"/>
      <c r="C92" s="105"/>
      <c r="D92" s="352"/>
      <c r="E92" s="353"/>
      <c r="F92" s="354"/>
      <c r="G92" s="355"/>
      <c r="H92" s="355"/>
      <c r="I92" s="355"/>
      <c r="J92" s="355"/>
      <c r="K92" s="355"/>
      <c r="L92" s="355"/>
      <c r="M92" s="356"/>
      <c r="N92" s="354"/>
      <c r="O92" s="356"/>
      <c r="P92" s="350"/>
    </row>
    <row r="93" spans="1:16" ht="20.25" customHeight="1" x14ac:dyDescent="0.25">
      <c r="A93" s="366"/>
      <c r="B93" s="106"/>
      <c r="C93" s="107"/>
      <c r="D93" s="362"/>
      <c r="E93" s="363"/>
      <c r="F93" s="359"/>
      <c r="G93" s="360"/>
      <c r="H93" s="360"/>
      <c r="I93" s="360"/>
      <c r="J93" s="360"/>
      <c r="K93" s="360"/>
      <c r="L93" s="360"/>
      <c r="M93" s="361"/>
      <c r="N93" s="359"/>
      <c r="O93" s="361"/>
      <c r="P93" s="351"/>
    </row>
    <row r="94" spans="1:16" ht="20.25" customHeight="1" x14ac:dyDescent="0.25">
      <c r="A94" s="372">
        <v>22</v>
      </c>
      <c r="B94" s="108"/>
      <c r="C94" s="109"/>
      <c r="D94" s="375"/>
      <c r="E94" s="376"/>
      <c r="F94" s="377"/>
      <c r="G94" s="378"/>
      <c r="H94" s="378"/>
      <c r="I94" s="378"/>
      <c r="J94" s="378"/>
      <c r="K94" s="378"/>
      <c r="L94" s="378"/>
      <c r="M94" s="379"/>
      <c r="N94" s="377"/>
      <c r="O94" s="379"/>
      <c r="P94" s="349">
        <f>N94+N95+N96+N97</f>
        <v>0</v>
      </c>
    </row>
    <row r="95" spans="1:16" ht="20.25" customHeight="1" x14ac:dyDescent="0.25">
      <c r="A95" s="373"/>
      <c r="B95" s="104"/>
      <c r="C95" s="105"/>
      <c r="D95" s="352"/>
      <c r="E95" s="353"/>
      <c r="F95" s="354"/>
      <c r="G95" s="355"/>
      <c r="H95" s="355"/>
      <c r="I95" s="355"/>
      <c r="J95" s="355"/>
      <c r="K95" s="355"/>
      <c r="L95" s="355"/>
      <c r="M95" s="356"/>
      <c r="N95" s="354"/>
      <c r="O95" s="356"/>
      <c r="P95" s="350"/>
    </row>
    <row r="96" spans="1:16" ht="20.25" customHeight="1" x14ac:dyDescent="0.25">
      <c r="A96" s="373"/>
      <c r="B96" s="104"/>
      <c r="C96" s="105"/>
      <c r="D96" s="352"/>
      <c r="E96" s="353"/>
      <c r="F96" s="354"/>
      <c r="G96" s="355"/>
      <c r="H96" s="355"/>
      <c r="I96" s="355"/>
      <c r="J96" s="355"/>
      <c r="K96" s="355"/>
      <c r="L96" s="355"/>
      <c r="M96" s="356"/>
      <c r="N96" s="354"/>
      <c r="O96" s="356"/>
      <c r="P96" s="350"/>
    </row>
    <row r="97" spans="1:16" ht="20.25" customHeight="1" x14ac:dyDescent="0.25">
      <c r="A97" s="374"/>
      <c r="B97" s="106"/>
      <c r="C97" s="107"/>
      <c r="D97" s="357"/>
      <c r="E97" s="358"/>
      <c r="F97" s="359"/>
      <c r="G97" s="360"/>
      <c r="H97" s="360"/>
      <c r="I97" s="360"/>
      <c r="J97" s="360"/>
      <c r="K97" s="360"/>
      <c r="L97" s="360"/>
      <c r="M97" s="361"/>
      <c r="N97" s="359"/>
      <c r="O97" s="361"/>
      <c r="P97" s="351"/>
    </row>
    <row r="98" spans="1:16" ht="20.25" customHeight="1" x14ac:dyDescent="0.25">
      <c r="A98" s="364">
        <v>23</v>
      </c>
      <c r="B98" s="102"/>
      <c r="C98" s="103"/>
      <c r="D98" s="367"/>
      <c r="E98" s="368"/>
      <c r="F98" s="369"/>
      <c r="G98" s="370"/>
      <c r="H98" s="370"/>
      <c r="I98" s="370"/>
      <c r="J98" s="370"/>
      <c r="K98" s="370"/>
      <c r="L98" s="370"/>
      <c r="M98" s="371"/>
      <c r="N98" s="369"/>
      <c r="O98" s="371"/>
      <c r="P98" s="349">
        <f>N98+N99+N100+N101</f>
        <v>0</v>
      </c>
    </row>
    <row r="99" spans="1:16" ht="20.25" customHeight="1" x14ac:dyDescent="0.25">
      <c r="A99" s="365"/>
      <c r="B99" s="104"/>
      <c r="C99" s="105"/>
      <c r="D99" s="352"/>
      <c r="E99" s="353"/>
      <c r="F99" s="354"/>
      <c r="G99" s="355"/>
      <c r="H99" s="355"/>
      <c r="I99" s="355"/>
      <c r="J99" s="355"/>
      <c r="K99" s="355"/>
      <c r="L99" s="355"/>
      <c r="M99" s="356"/>
      <c r="N99" s="354"/>
      <c r="O99" s="356"/>
      <c r="P99" s="350"/>
    </row>
    <row r="100" spans="1:16" ht="20.25" customHeight="1" x14ac:dyDescent="0.25">
      <c r="A100" s="365"/>
      <c r="B100" s="104"/>
      <c r="C100" s="105"/>
      <c r="D100" s="352"/>
      <c r="E100" s="353"/>
      <c r="F100" s="354"/>
      <c r="G100" s="355"/>
      <c r="H100" s="355"/>
      <c r="I100" s="355"/>
      <c r="J100" s="355"/>
      <c r="K100" s="355"/>
      <c r="L100" s="355"/>
      <c r="M100" s="356"/>
      <c r="N100" s="354"/>
      <c r="O100" s="356"/>
      <c r="P100" s="350"/>
    </row>
    <row r="101" spans="1:16" ht="20.25" customHeight="1" x14ac:dyDescent="0.25">
      <c r="A101" s="366"/>
      <c r="B101" s="106"/>
      <c r="C101" s="107"/>
      <c r="D101" s="362"/>
      <c r="E101" s="363"/>
      <c r="F101" s="359"/>
      <c r="G101" s="360"/>
      <c r="H101" s="360"/>
      <c r="I101" s="360"/>
      <c r="J101" s="360"/>
      <c r="K101" s="360"/>
      <c r="L101" s="360"/>
      <c r="M101" s="361"/>
      <c r="N101" s="359"/>
      <c r="O101" s="361"/>
      <c r="P101" s="351"/>
    </row>
    <row r="102" spans="1:16" ht="20.25" customHeight="1" x14ac:dyDescent="0.25">
      <c r="A102" s="372">
        <v>24</v>
      </c>
      <c r="B102" s="108"/>
      <c r="C102" s="109"/>
      <c r="D102" s="375"/>
      <c r="E102" s="376"/>
      <c r="F102" s="377"/>
      <c r="G102" s="378"/>
      <c r="H102" s="378"/>
      <c r="I102" s="378"/>
      <c r="J102" s="378"/>
      <c r="K102" s="378"/>
      <c r="L102" s="378"/>
      <c r="M102" s="379"/>
      <c r="N102" s="377"/>
      <c r="O102" s="379"/>
      <c r="P102" s="393">
        <f>N102+N103+N104+N105</f>
        <v>0</v>
      </c>
    </row>
    <row r="103" spans="1:16" ht="20.25" customHeight="1" x14ac:dyDescent="0.25">
      <c r="A103" s="373"/>
      <c r="B103" s="104"/>
      <c r="C103" s="105"/>
      <c r="D103" s="352"/>
      <c r="E103" s="353"/>
      <c r="F103" s="354"/>
      <c r="G103" s="355"/>
      <c r="H103" s="355"/>
      <c r="I103" s="355"/>
      <c r="J103" s="355"/>
      <c r="K103" s="355"/>
      <c r="L103" s="355"/>
      <c r="M103" s="356"/>
      <c r="N103" s="354"/>
      <c r="O103" s="356"/>
      <c r="P103" s="350"/>
    </row>
    <row r="104" spans="1:16" ht="20.25" customHeight="1" x14ac:dyDescent="0.25">
      <c r="A104" s="373"/>
      <c r="B104" s="104"/>
      <c r="C104" s="105"/>
      <c r="D104" s="352"/>
      <c r="E104" s="353"/>
      <c r="F104" s="354"/>
      <c r="G104" s="355"/>
      <c r="H104" s="355"/>
      <c r="I104" s="355"/>
      <c r="J104" s="355"/>
      <c r="K104" s="355"/>
      <c r="L104" s="355"/>
      <c r="M104" s="356"/>
      <c r="N104" s="354"/>
      <c r="O104" s="356"/>
      <c r="P104" s="350"/>
    </row>
    <row r="105" spans="1:16" ht="20.25" customHeight="1" x14ac:dyDescent="0.25">
      <c r="A105" s="374"/>
      <c r="B105" s="106"/>
      <c r="C105" s="107"/>
      <c r="D105" s="357"/>
      <c r="E105" s="358"/>
      <c r="F105" s="359"/>
      <c r="G105" s="360"/>
      <c r="H105" s="360"/>
      <c r="I105" s="360"/>
      <c r="J105" s="360"/>
      <c r="K105" s="360"/>
      <c r="L105" s="360"/>
      <c r="M105" s="361"/>
      <c r="N105" s="359"/>
      <c r="O105" s="361"/>
      <c r="P105" s="351"/>
    </row>
    <row r="106" spans="1:16" ht="20.25" customHeight="1" x14ac:dyDescent="0.25">
      <c r="A106" s="387">
        <v>25</v>
      </c>
      <c r="B106" s="110"/>
      <c r="C106" s="111"/>
      <c r="D106" s="388"/>
      <c r="E106" s="389"/>
      <c r="F106" s="390"/>
      <c r="G106" s="391"/>
      <c r="H106" s="391"/>
      <c r="I106" s="391"/>
      <c r="J106" s="391"/>
      <c r="K106" s="391"/>
      <c r="L106" s="391"/>
      <c r="M106" s="392"/>
      <c r="N106" s="390"/>
      <c r="O106" s="392"/>
      <c r="P106" s="350">
        <f>N106+N107+N108+N109</f>
        <v>0</v>
      </c>
    </row>
    <row r="107" spans="1:16" ht="20.25" customHeight="1" x14ac:dyDescent="0.25">
      <c r="A107" s="365"/>
      <c r="B107" s="104"/>
      <c r="C107" s="105"/>
      <c r="D107" s="352"/>
      <c r="E107" s="353"/>
      <c r="F107" s="354"/>
      <c r="G107" s="355"/>
      <c r="H107" s="355"/>
      <c r="I107" s="355"/>
      <c r="J107" s="355"/>
      <c r="K107" s="355"/>
      <c r="L107" s="355"/>
      <c r="M107" s="356"/>
      <c r="N107" s="354"/>
      <c r="O107" s="356"/>
      <c r="P107" s="350"/>
    </row>
    <row r="108" spans="1:16" ht="20.25" customHeight="1" x14ac:dyDescent="0.25">
      <c r="A108" s="365"/>
      <c r="B108" s="104"/>
      <c r="C108" s="105"/>
      <c r="D108" s="352"/>
      <c r="E108" s="353"/>
      <c r="F108" s="354"/>
      <c r="G108" s="355"/>
      <c r="H108" s="355"/>
      <c r="I108" s="355"/>
      <c r="J108" s="355"/>
      <c r="K108" s="355"/>
      <c r="L108" s="355"/>
      <c r="M108" s="356"/>
      <c r="N108" s="354"/>
      <c r="O108" s="356"/>
      <c r="P108" s="350"/>
    </row>
    <row r="109" spans="1:16" ht="20.25" customHeight="1" x14ac:dyDescent="0.25">
      <c r="A109" s="366"/>
      <c r="B109" s="106"/>
      <c r="C109" s="107"/>
      <c r="D109" s="362"/>
      <c r="E109" s="363"/>
      <c r="F109" s="359"/>
      <c r="G109" s="360"/>
      <c r="H109" s="360"/>
      <c r="I109" s="360"/>
      <c r="J109" s="360"/>
      <c r="K109" s="360"/>
      <c r="L109" s="360"/>
      <c r="M109" s="361"/>
      <c r="N109" s="359"/>
      <c r="O109" s="361"/>
      <c r="P109" s="351"/>
    </row>
    <row r="110" spans="1:16" ht="20.25" customHeight="1" x14ac:dyDescent="0.25">
      <c r="A110" s="385">
        <v>26</v>
      </c>
      <c r="B110" s="102"/>
      <c r="C110" s="103"/>
      <c r="D110" s="375"/>
      <c r="E110" s="376"/>
      <c r="F110" s="377"/>
      <c r="G110" s="378"/>
      <c r="H110" s="378"/>
      <c r="I110" s="378"/>
      <c r="J110" s="378"/>
      <c r="K110" s="378"/>
      <c r="L110" s="378"/>
      <c r="M110" s="379"/>
      <c r="N110" s="377"/>
      <c r="O110" s="379"/>
      <c r="P110" s="349">
        <f>N110+N111+N112+N113</f>
        <v>0</v>
      </c>
    </row>
    <row r="111" spans="1:16" ht="20.25" customHeight="1" x14ac:dyDescent="0.25">
      <c r="A111" s="373"/>
      <c r="B111" s="104"/>
      <c r="C111" s="105"/>
      <c r="D111" s="352"/>
      <c r="E111" s="353"/>
      <c r="F111" s="354"/>
      <c r="G111" s="355"/>
      <c r="H111" s="355"/>
      <c r="I111" s="355"/>
      <c r="J111" s="355"/>
      <c r="K111" s="355"/>
      <c r="L111" s="355"/>
      <c r="M111" s="356"/>
      <c r="N111" s="354"/>
      <c r="O111" s="356"/>
      <c r="P111" s="350"/>
    </row>
    <row r="112" spans="1:16" ht="20.25" customHeight="1" x14ac:dyDescent="0.25">
      <c r="A112" s="373"/>
      <c r="B112" s="104"/>
      <c r="C112" s="105"/>
      <c r="D112" s="352"/>
      <c r="E112" s="353"/>
      <c r="F112" s="354"/>
      <c r="G112" s="355"/>
      <c r="H112" s="355"/>
      <c r="I112" s="355"/>
      <c r="J112" s="355"/>
      <c r="K112" s="355"/>
      <c r="L112" s="355"/>
      <c r="M112" s="356"/>
      <c r="N112" s="354"/>
      <c r="O112" s="356"/>
      <c r="P112" s="350"/>
    </row>
    <row r="113" spans="1:16" ht="20.25" customHeight="1" x14ac:dyDescent="0.25">
      <c r="A113" s="386"/>
      <c r="B113" s="106"/>
      <c r="C113" s="107"/>
      <c r="D113" s="380"/>
      <c r="E113" s="381"/>
      <c r="F113" s="382"/>
      <c r="G113" s="383"/>
      <c r="H113" s="383"/>
      <c r="I113" s="383"/>
      <c r="J113" s="383"/>
      <c r="K113" s="383"/>
      <c r="L113" s="383"/>
      <c r="M113" s="384"/>
      <c r="N113" s="382"/>
      <c r="O113" s="384"/>
      <c r="P113" s="351"/>
    </row>
    <row r="114" spans="1:16" ht="20.25" customHeight="1" x14ac:dyDescent="0.25">
      <c r="A114" s="364">
        <v>27</v>
      </c>
      <c r="B114" s="102"/>
      <c r="C114" s="103"/>
      <c r="D114" s="367"/>
      <c r="E114" s="368"/>
      <c r="F114" s="369"/>
      <c r="G114" s="370"/>
      <c r="H114" s="370"/>
      <c r="I114" s="370"/>
      <c r="J114" s="370"/>
      <c r="K114" s="370"/>
      <c r="L114" s="370"/>
      <c r="M114" s="371"/>
      <c r="N114" s="369"/>
      <c r="O114" s="371"/>
      <c r="P114" s="349">
        <f>N114+N115+N116+N117</f>
        <v>0</v>
      </c>
    </row>
    <row r="115" spans="1:16" ht="20.25" customHeight="1" x14ac:dyDescent="0.25">
      <c r="A115" s="365"/>
      <c r="B115" s="104"/>
      <c r="C115" s="105"/>
      <c r="D115" s="352"/>
      <c r="E115" s="353"/>
      <c r="F115" s="354"/>
      <c r="G115" s="355"/>
      <c r="H115" s="355"/>
      <c r="I115" s="355"/>
      <c r="J115" s="355"/>
      <c r="K115" s="355"/>
      <c r="L115" s="355"/>
      <c r="M115" s="356"/>
      <c r="N115" s="354"/>
      <c r="O115" s="356"/>
      <c r="P115" s="350"/>
    </row>
    <row r="116" spans="1:16" ht="20.25" customHeight="1" x14ac:dyDescent="0.25">
      <c r="A116" s="365"/>
      <c r="B116" s="104"/>
      <c r="C116" s="105"/>
      <c r="D116" s="352"/>
      <c r="E116" s="353"/>
      <c r="F116" s="354"/>
      <c r="G116" s="355"/>
      <c r="H116" s="355"/>
      <c r="I116" s="355"/>
      <c r="J116" s="355"/>
      <c r="K116" s="355"/>
      <c r="L116" s="355"/>
      <c r="M116" s="356"/>
      <c r="N116" s="354"/>
      <c r="O116" s="356"/>
      <c r="P116" s="350"/>
    </row>
    <row r="117" spans="1:16" ht="20.25" customHeight="1" x14ac:dyDescent="0.25">
      <c r="A117" s="366"/>
      <c r="B117" s="106"/>
      <c r="C117" s="107"/>
      <c r="D117" s="362"/>
      <c r="E117" s="363"/>
      <c r="F117" s="359"/>
      <c r="G117" s="360"/>
      <c r="H117" s="360"/>
      <c r="I117" s="360"/>
      <c r="J117" s="360"/>
      <c r="K117" s="360"/>
      <c r="L117" s="360"/>
      <c r="M117" s="361"/>
      <c r="N117" s="359"/>
      <c r="O117" s="361"/>
      <c r="P117" s="351"/>
    </row>
    <row r="118" spans="1:16" ht="20.25" customHeight="1" x14ac:dyDescent="0.25">
      <c r="A118" s="372">
        <v>28</v>
      </c>
      <c r="B118" s="108"/>
      <c r="C118" s="109"/>
      <c r="D118" s="375"/>
      <c r="E118" s="376"/>
      <c r="F118" s="377"/>
      <c r="G118" s="378"/>
      <c r="H118" s="378"/>
      <c r="I118" s="378"/>
      <c r="J118" s="378"/>
      <c r="K118" s="378"/>
      <c r="L118" s="378"/>
      <c r="M118" s="379"/>
      <c r="N118" s="377"/>
      <c r="O118" s="379"/>
      <c r="P118" s="349">
        <f>N118+N119+N120+N121</f>
        <v>0</v>
      </c>
    </row>
    <row r="119" spans="1:16" ht="20.25" customHeight="1" x14ac:dyDescent="0.25">
      <c r="A119" s="373"/>
      <c r="B119" s="104"/>
      <c r="C119" s="105"/>
      <c r="D119" s="352"/>
      <c r="E119" s="353"/>
      <c r="F119" s="354"/>
      <c r="G119" s="355"/>
      <c r="H119" s="355"/>
      <c r="I119" s="355"/>
      <c r="J119" s="355"/>
      <c r="K119" s="355"/>
      <c r="L119" s="355"/>
      <c r="M119" s="356"/>
      <c r="N119" s="354"/>
      <c r="O119" s="356"/>
      <c r="P119" s="350"/>
    </row>
    <row r="120" spans="1:16" ht="20.25" customHeight="1" x14ac:dyDescent="0.25">
      <c r="A120" s="373"/>
      <c r="B120" s="104"/>
      <c r="C120" s="105"/>
      <c r="D120" s="352"/>
      <c r="E120" s="353"/>
      <c r="F120" s="354"/>
      <c r="G120" s="355"/>
      <c r="H120" s="355"/>
      <c r="I120" s="355"/>
      <c r="J120" s="355"/>
      <c r="K120" s="355"/>
      <c r="L120" s="355"/>
      <c r="M120" s="356"/>
      <c r="N120" s="354"/>
      <c r="O120" s="356"/>
      <c r="P120" s="350"/>
    </row>
    <row r="121" spans="1:16" ht="20.25" customHeight="1" x14ac:dyDescent="0.25">
      <c r="A121" s="374"/>
      <c r="B121" s="106"/>
      <c r="C121" s="107"/>
      <c r="D121" s="357"/>
      <c r="E121" s="358"/>
      <c r="F121" s="359"/>
      <c r="G121" s="360"/>
      <c r="H121" s="360"/>
      <c r="I121" s="360"/>
      <c r="J121" s="360"/>
      <c r="K121" s="360"/>
      <c r="L121" s="360"/>
      <c r="M121" s="361"/>
      <c r="N121" s="359"/>
      <c r="O121" s="361"/>
      <c r="P121" s="351"/>
    </row>
    <row r="122" spans="1:16" ht="20.25" customHeight="1" x14ac:dyDescent="0.25">
      <c r="A122" s="364">
        <v>29</v>
      </c>
      <c r="B122" s="102"/>
      <c r="C122" s="103"/>
      <c r="D122" s="367"/>
      <c r="E122" s="368"/>
      <c r="F122" s="369"/>
      <c r="G122" s="370"/>
      <c r="H122" s="370"/>
      <c r="I122" s="370"/>
      <c r="J122" s="370"/>
      <c r="K122" s="370"/>
      <c r="L122" s="370"/>
      <c r="M122" s="371"/>
      <c r="N122" s="369"/>
      <c r="O122" s="371"/>
      <c r="P122" s="349">
        <f>N122+N123+N124+N125</f>
        <v>0</v>
      </c>
    </row>
    <row r="123" spans="1:16" ht="20.25" customHeight="1" x14ac:dyDescent="0.25">
      <c r="A123" s="365"/>
      <c r="B123" s="104"/>
      <c r="C123" s="105"/>
      <c r="D123" s="352"/>
      <c r="E123" s="353"/>
      <c r="F123" s="354"/>
      <c r="G123" s="355"/>
      <c r="H123" s="355"/>
      <c r="I123" s="355"/>
      <c r="J123" s="355"/>
      <c r="K123" s="355"/>
      <c r="L123" s="355"/>
      <c r="M123" s="356"/>
      <c r="N123" s="354"/>
      <c r="O123" s="356"/>
      <c r="P123" s="350"/>
    </row>
    <row r="124" spans="1:16" ht="20.25" customHeight="1" x14ac:dyDescent="0.25">
      <c r="A124" s="365"/>
      <c r="B124" s="104"/>
      <c r="C124" s="105"/>
      <c r="D124" s="352"/>
      <c r="E124" s="353"/>
      <c r="F124" s="354"/>
      <c r="G124" s="355"/>
      <c r="H124" s="355"/>
      <c r="I124" s="355"/>
      <c r="J124" s="355"/>
      <c r="K124" s="355"/>
      <c r="L124" s="355"/>
      <c r="M124" s="356"/>
      <c r="N124" s="354"/>
      <c r="O124" s="356"/>
      <c r="P124" s="350"/>
    </row>
    <row r="125" spans="1:16" ht="20.25" customHeight="1" x14ac:dyDescent="0.25">
      <c r="A125" s="366"/>
      <c r="B125" s="106"/>
      <c r="C125" s="107"/>
      <c r="D125" s="362"/>
      <c r="E125" s="363"/>
      <c r="F125" s="359"/>
      <c r="G125" s="360"/>
      <c r="H125" s="360"/>
      <c r="I125" s="360"/>
      <c r="J125" s="360"/>
      <c r="K125" s="360"/>
      <c r="L125" s="360"/>
      <c r="M125" s="361"/>
      <c r="N125" s="359"/>
      <c r="O125" s="361"/>
      <c r="P125" s="351"/>
    </row>
    <row r="126" spans="1:16" ht="20.25" customHeight="1" x14ac:dyDescent="0.25">
      <c r="A126" s="372">
        <v>30</v>
      </c>
      <c r="B126" s="108"/>
      <c r="C126" s="109"/>
      <c r="D126" s="375"/>
      <c r="E126" s="376"/>
      <c r="F126" s="377"/>
      <c r="G126" s="378"/>
      <c r="H126" s="378"/>
      <c r="I126" s="378"/>
      <c r="J126" s="378"/>
      <c r="K126" s="378"/>
      <c r="L126" s="378"/>
      <c r="M126" s="379"/>
      <c r="N126" s="377"/>
      <c r="O126" s="379"/>
      <c r="P126" s="349">
        <f>N126+N127+N128+N129</f>
        <v>0</v>
      </c>
    </row>
    <row r="127" spans="1:16" ht="20.25" customHeight="1" x14ac:dyDescent="0.25">
      <c r="A127" s="373"/>
      <c r="B127" s="104"/>
      <c r="C127" s="105"/>
      <c r="D127" s="352"/>
      <c r="E127" s="353"/>
      <c r="F127" s="354"/>
      <c r="G127" s="355"/>
      <c r="H127" s="355"/>
      <c r="I127" s="355"/>
      <c r="J127" s="355"/>
      <c r="K127" s="355"/>
      <c r="L127" s="355"/>
      <c r="M127" s="356"/>
      <c r="N127" s="354"/>
      <c r="O127" s="356"/>
      <c r="P127" s="350"/>
    </row>
    <row r="128" spans="1:16" ht="20.25" customHeight="1" x14ac:dyDescent="0.25">
      <c r="A128" s="373"/>
      <c r="B128" s="104"/>
      <c r="C128" s="105"/>
      <c r="D128" s="352"/>
      <c r="E128" s="353"/>
      <c r="F128" s="354"/>
      <c r="G128" s="355"/>
      <c r="H128" s="355"/>
      <c r="I128" s="355"/>
      <c r="J128" s="355"/>
      <c r="K128" s="355"/>
      <c r="L128" s="355"/>
      <c r="M128" s="356"/>
      <c r="N128" s="354"/>
      <c r="O128" s="356"/>
      <c r="P128" s="350"/>
    </row>
    <row r="129" spans="1:16" ht="20.25" customHeight="1" x14ac:dyDescent="0.25">
      <c r="A129" s="374"/>
      <c r="B129" s="106"/>
      <c r="C129" s="107"/>
      <c r="D129" s="357"/>
      <c r="E129" s="358"/>
      <c r="F129" s="359"/>
      <c r="G129" s="360"/>
      <c r="H129" s="360"/>
      <c r="I129" s="360"/>
      <c r="J129" s="360"/>
      <c r="K129" s="360"/>
      <c r="L129" s="360"/>
      <c r="M129" s="361"/>
      <c r="N129" s="359"/>
      <c r="O129" s="361"/>
      <c r="P129" s="351"/>
    </row>
    <row r="130" spans="1:16" ht="20.25" customHeight="1" x14ac:dyDescent="0.25">
      <c r="A130" s="385">
        <v>31</v>
      </c>
      <c r="B130" s="102"/>
      <c r="C130" s="103"/>
      <c r="D130" s="375"/>
      <c r="E130" s="376"/>
      <c r="F130" s="377"/>
      <c r="G130" s="378"/>
      <c r="H130" s="378"/>
      <c r="I130" s="378"/>
      <c r="J130" s="378"/>
      <c r="K130" s="378"/>
      <c r="L130" s="378"/>
      <c r="M130" s="379"/>
      <c r="N130" s="377"/>
      <c r="O130" s="379"/>
      <c r="P130" s="349">
        <f>N130+N131+N132+N133</f>
        <v>0</v>
      </c>
    </row>
    <row r="131" spans="1:16" ht="20.25" customHeight="1" x14ac:dyDescent="0.25">
      <c r="A131" s="373"/>
      <c r="B131" s="104"/>
      <c r="C131" s="105"/>
      <c r="D131" s="352"/>
      <c r="E131" s="353"/>
      <c r="F131" s="354"/>
      <c r="G131" s="355"/>
      <c r="H131" s="355"/>
      <c r="I131" s="355"/>
      <c r="J131" s="355"/>
      <c r="K131" s="355"/>
      <c r="L131" s="355"/>
      <c r="M131" s="356"/>
      <c r="N131" s="354"/>
      <c r="O131" s="356"/>
      <c r="P131" s="350"/>
    </row>
    <row r="132" spans="1:16" ht="20.25" customHeight="1" x14ac:dyDescent="0.25">
      <c r="A132" s="373"/>
      <c r="B132" s="104"/>
      <c r="C132" s="105"/>
      <c r="D132" s="352"/>
      <c r="E132" s="353"/>
      <c r="F132" s="354"/>
      <c r="G132" s="355"/>
      <c r="H132" s="355"/>
      <c r="I132" s="355"/>
      <c r="J132" s="355"/>
      <c r="K132" s="355"/>
      <c r="L132" s="355"/>
      <c r="M132" s="356"/>
      <c r="N132" s="354"/>
      <c r="O132" s="356"/>
      <c r="P132" s="350"/>
    </row>
    <row r="133" spans="1:16" ht="20.25" customHeight="1" x14ac:dyDescent="0.25">
      <c r="A133" s="386"/>
      <c r="B133" s="106"/>
      <c r="C133" s="107"/>
      <c r="D133" s="380"/>
      <c r="E133" s="381"/>
      <c r="F133" s="382"/>
      <c r="G133" s="383"/>
      <c r="H133" s="383"/>
      <c r="I133" s="383"/>
      <c r="J133" s="383"/>
      <c r="K133" s="383"/>
      <c r="L133" s="383"/>
      <c r="M133" s="384"/>
      <c r="N133" s="382"/>
      <c r="O133" s="384"/>
      <c r="P133" s="351"/>
    </row>
    <row r="134" spans="1:16" ht="20.25" customHeight="1" x14ac:dyDescent="0.25">
      <c r="A134" s="364">
        <v>32</v>
      </c>
      <c r="B134" s="102"/>
      <c r="C134" s="103"/>
      <c r="D134" s="367"/>
      <c r="E134" s="368"/>
      <c r="F134" s="369"/>
      <c r="G134" s="370"/>
      <c r="H134" s="370"/>
      <c r="I134" s="370"/>
      <c r="J134" s="370"/>
      <c r="K134" s="370"/>
      <c r="L134" s="370"/>
      <c r="M134" s="371"/>
      <c r="N134" s="369"/>
      <c r="O134" s="371"/>
      <c r="P134" s="349">
        <f>N134+N135+N136+N137</f>
        <v>0</v>
      </c>
    </row>
    <row r="135" spans="1:16" ht="20.25" customHeight="1" x14ac:dyDescent="0.25">
      <c r="A135" s="365"/>
      <c r="B135" s="104"/>
      <c r="C135" s="105"/>
      <c r="D135" s="352"/>
      <c r="E135" s="353"/>
      <c r="F135" s="354"/>
      <c r="G135" s="355"/>
      <c r="H135" s="355"/>
      <c r="I135" s="355"/>
      <c r="J135" s="355"/>
      <c r="K135" s="355"/>
      <c r="L135" s="355"/>
      <c r="M135" s="356"/>
      <c r="N135" s="354"/>
      <c r="O135" s="356"/>
      <c r="P135" s="350"/>
    </row>
    <row r="136" spans="1:16" ht="20.25" customHeight="1" x14ac:dyDescent="0.25">
      <c r="A136" s="365"/>
      <c r="B136" s="104"/>
      <c r="C136" s="105"/>
      <c r="D136" s="352"/>
      <c r="E136" s="353"/>
      <c r="F136" s="354"/>
      <c r="G136" s="355"/>
      <c r="H136" s="355"/>
      <c r="I136" s="355"/>
      <c r="J136" s="355"/>
      <c r="K136" s="355"/>
      <c r="L136" s="355"/>
      <c r="M136" s="356"/>
      <c r="N136" s="354"/>
      <c r="O136" s="356"/>
      <c r="P136" s="350"/>
    </row>
    <row r="137" spans="1:16" ht="20.25" customHeight="1" x14ac:dyDescent="0.25">
      <c r="A137" s="366"/>
      <c r="B137" s="106"/>
      <c r="C137" s="107"/>
      <c r="D137" s="362"/>
      <c r="E137" s="363"/>
      <c r="F137" s="359"/>
      <c r="G137" s="360"/>
      <c r="H137" s="360"/>
      <c r="I137" s="360"/>
      <c r="J137" s="360"/>
      <c r="K137" s="360"/>
      <c r="L137" s="360"/>
      <c r="M137" s="361"/>
      <c r="N137" s="359"/>
      <c r="O137" s="361"/>
      <c r="P137" s="351"/>
    </row>
    <row r="138" spans="1:16" ht="20.25" customHeight="1" x14ac:dyDescent="0.25">
      <c r="A138" s="372">
        <v>33</v>
      </c>
      <c r="B138" s="108"/>
      <c r="C138" s="109"/>
      <c r="D138" s="375"/>
      <c r="E138" s="376"/>
      <c r="F138" s="377"/>
      <c r="G138" s="378"/>
      <c r="H138" s="378"/>
      <c r="I138" s="378"/>
      <c r="J138" s="378"/>
      <c r="K138" s="378"/>
      <c r="L138" s="378"/>
      <c r="M138" s="379"/>
      <c r="N138" s="377"/>
      <c r="O138" s="379"/>
      <c r="P138" s="349">
        <f>N138+N139+N140+N141</f>
        <v>0</v>
      </c>
    </row>
    <row r="139" spans="1:16" ht="20.25" customHeight="1" x14ac:dyDescent="0.25">
      <c r="A139" s="373"/>
      <c r="B139" s="104"/>
      <c r="C139" s="105"/>
      <c r="D139" s="352"/>
      <c r="E139" s="353"/>
      <c r="F139" s="354"/>
      <c r="G139" s="355"/>
      <c r="H139" s="355"/>
      <c r="I139" s="355"/>
      <c r="J139" s="355"/>
      <c r="K139" s="355"/>
      <c r="L139" s="355"/>
      <c r="M139" s="356"/>
      <c r="N139" s="354"/>
      <c r="O139" s="356"/>
      <c r="P139" s="350"/>
    </row>
    <row r="140" spans="1:16" ht="20.25" customHeight="1" x14ac:dyDescent="0.25">
      <c r="A140" s="373"/>
      <c r="B140" s="104"/>
      <c r="C140" s="105"/>
      <c r="D140" s="352"/>
      <c r="E140" s="353"/>
      <c r="F140" s="354"/>
      <c r="G140" s="355"/>
      <c r="H140" s="355"/>
      <c r="I140" s="355"/>
      <c r="J140" s="355"/>
      <c r="K140" s="355"/>
      <c r="L140" s="355"/>
      <c r="M140" s="356"/>
      <c r="N140" s="354"/>
      <c r="O140" s="356"/>
      <c r="P140" s="350"/>
    </row>
    <row r="141" spans="1:16" ht="20.25" customHeight="1" x14ac:dyDescent="0.25">
      <c r="A141" s="374"/>
      <c r="B141" s="106"/>
      <c r="C141" s="107"/>
      <c r="D141" s="357"/>
      <c r="E141" s="358"/>
      <c r="F141" s="359"/>
      <c r="G141" s="360"/>
      <c r="H141" s="360"/>
      <c r="I141" s="360"/>
      <c r="J141" s="360"/>
      <c r="K141" s="360"/>
      <c r="L141" s="360"/>
      <c r="M141" s="361"/>
      <c r="N141" s="359"/>
      <c r="O141" s="361"/>
      <c r="P141" s="351"/>
    </row>
    <row r="142" spans="1:16" ht="20.25" customHeight="1" x14ac:dyDescent="0.25">
      <c r="A142" s="364">
        <v>34</v>
      </c>
      <c r="B142" s="102"/>
      <c r="C142" s="103"/>
      <c r="D142" s="367"/>
      <c r="E142" s="368"/>
      <c r="F142" s="369"/>
      <c r="G142" s="370"/>
      <c r="H142" s="370"/>
      <c r="I142" s="370"/>
      <c r="J142" s="370"/>
      <c r="K142" s="370"/>
      <c r="L142" s="370"/>
      <c r="M142" s="371"/>
      <c r="N142" s="369"/>
      <c r="O142" s="371"/>
      <c r="P142" s="349">
        <f>N142+N143+N144+N145</f>
        <v>0</v>
      </c>
    </row>
    <row r="143" spans="1:16" ht="20.25" customHeight="1" x14ac:dyDescent="0.25">
      <c r="A143" s="365"/>
      <c r="B143" s="104"/>
      <c r="C143" s="105"/>
      <c r="D143" s="352"/>
      <c r="E143" s="353"/>
      <c r="F143" s="354"/>
      <c r="G143" s="355"/>
      <c r="H143" s="355"/>
      <c r="I143" s="355"/>
      <c r="J143" s="355"/>
      <c r="K143" s="355"/>
      <c r="L143" s="355"/>
      <c r="M143" s="356"/>
      <c r="N143" s="354"/>
      <c r="O143" s="356"/>
      <c r="P143" s="350"/>
    </row>
    <row r="144" spans="1:16" ht="20.25" customHeight="1" x14ac:dyDescent="0.25">
      <c r="A144" s="365"/>
      <c r="B144" s="104"/>
      <c r="C144" s="105"/>
      <c r="D144" s="352"/>
      <c r="E144" s="353"/>
      <c r="F144" s="354"/>
      <c r="G144" s="355"/>
      <c r="H144" s="355"/>
      <c r="I144" s="355"/>
      <c r="J144" s="355"/>
      <c r="K144" s="355"/>
      <c r="L144" s="355"/>
      <c r="M144" s="356"/>
      <c r="N144" s="354"/>
      <c r="O144" s="356"/>
      <c r="P144" s="350"/>
    </row>
    <row r="145" spans="1:16" ht="20.25" customHeight="1" x14ac:dyDescent="0.25">
      <c r="A145" s="366"/>
      <c r="B145" s="106"/>
      <c r="C145" s="107"/>
      <c r="D145" s="362"/>
      <c r="E145" s="363"/>
      <c r="F145" s="359"/>
      <c r="G145" s="360"/>
      <c r="H145" s="360"/>
      <c r="I145" s="360"/>
      <c r="J145" s="360"/>
      <c r="K145" s="360"/>
      <c r="L145" s="360"/>
      <c r="M145" s="361"/>
      <c r="N145" s="359"/>
      <c r="O145" s="361"/>
      <c r="P145" s="351"/>
    </row>
    <row r="146" spans="1:16" ht="20.25" customHeight="1" x14ac:dyDescent="0.25">
      <c r="A146" s="372">
        <v>35</v>
      </c>
      <c r="B146" s="108"/>
      <c r="C146" s="109"/>
      <c r="D146" s="375"/>
      <c r="E146" s="376"/>
      <c r="F146" s="377"/>
      <c r="G146" s="378"/>
      <c r="H146" s="378"/>
      <c r="I146" s="378"/>
      <c r="J146" s="378"/>
      <c r="K146" s="378"/>
      <c r="L146" s="378"/>
      <c r="M146" s="379"/>
      <c r="N146" s="377"/>
      <c r="O146" s="379"/>
      <c r="P146" s="349">
        <f>N146+N147+N148+N149</f>
        <v>0</v>
      </c>
    </row>
    <row r="147" spans="1:16" ht="20.25" customHeight="1" x14ac:dyDescent="0.25">
      <c r="A147" s="373"/>
      <c r="B147" s="104"/>
      <c r="C147" s="105"/>
      <c r="D147" s="352"/>
      <c r="E147" s="353"/>
      <c r="F147" s="354"/>
      <c r="G147" s="355"/>
      <c r="H147" s="355"/>
      <c r="I147" s="355"/>
      <c r="J147" s="355"/>
      <c r="K147" s="355"/>
      <c r="L147" s="355"/>
      <c r="M147" s="356"/>
      <c r="N147" s="354"/>
      <c r="O147" s="356"/>
      <c r="P147" s="350"/>
    </row>
    <row r="148" spans="1:16" ht="20.25" customHeight="1" x14ac:dyDescent="0.25">
      <c r="A148" s="373"/>
      <c r="B148" s="104"/>
      <c r="C148" s="105"/>
      <c r="D148" s="352"/>
      <c r="E148" s="353"/>
      <c r="F148" s="354"/>
      <c r="G148" s="355"/>
      <c r="H148" s="355"/>
      <c r="I148" s="355"/>
      <c r="J148" s="355"/>
      <c r="K148" s="355"/>
      <c r="L148" s="355"/>
      <c r="M148" s="356"/>
      <c r="N148" s="354"/>
      <c r="O148" s="356"/>
      <c r="P148" s="350"/>
    </row>
    <row r="149" spans="1:16" ht="20.25" customHeight="1" x14ac:dyDescent="0.25">
      <c r="A149" s="374"/>
      <c r="B149" s="106"/>
      <c r="C149" s="107"/>
      <c r="D149" s="357"/>
      <c r="E149" s="358"/>
      <c r="F149" s="359"/>
      <c r="G149" s="360"/>
      <c r="H149" s="360"/>
      <c r="I149" s="360"/>
      <c r="J149" s="360"/>
      <c r="K149" s="360"/>
      <c r="L149" s="360"/>
      <c r="M149" s="361"/>
      <c r="N149" s="359"/>
      <c r="O149" s="361"/>
      <c r="P149" s="351"/>
    </row>
    <row r="150" spans="1:16" ht="20.25" customHeight="1" x14ac:dyDescent="0.25">
      <c r="A150" s="385">
        <v>36</v>
      </c>
      <c r="B150" s="102"/>
      <c r="C150" s="103"/>
      <c r="D150" s="375"/>
      <c r="E150" s="376"/>
      <c r="F150" s="377"/>
      <c r="G150" s="378"/>
      <c r="H150" s="378"/>
      <c r="I150" s="378"/>
      <c r="J150" s="378"/>
      <c r="K150" s="378"/>
      <c r="L150" s="378"/>
      <c r="M150" s="379"/>
      <c r="N150" s="377"/>
      <c r="O150" s="379"/>
      <c r="P150" s="349">
        <f>N150+N151+N152+N153</f>
        <v>0</v>
      </c>
    </row>
    <row r="151" spans="1:16" ht="20.25" customHeight="1" x14ac:dyDescent="0.25">
      <c r="A151" s="373"/>
      <c r="B151" s="104"/>
      <c r="C151" s="105"/>
      <c r="D151" s="352"/>
      <c r="E151" s="353"/>
      <c r="F151" s="354"/>
      <c r="G151" s="355"/>
      <c r="H151" s="355"/>
      <c r="I151" s="355"/>
      <c r="J151" s="355"/>
      <c r="K151" s="355"/>
      <c r="L151" s="355"/>
      <c r="M151" s="356"/>
      <c r="N151" s="354"/>
      <c r="O151" s="356"/>
      <c r="P151" s="350"/>
    </row>
    <row r="152" spans="1:16" ht="20.25" customHeight="1" x14ac:dyDescent="0.25">
      <c r="A152" s="373"/>
      <c r="B152" s="104"/>
      <c r="C152" s="105"/>
      <c r="D152" s="352"/>
      <c r="E152" s="353"/>
      <c r="F152" s="354"/>
      <c r="G152" s="355"/>
      <c r="H152" s="355"/>
      <c r="I152" s="355"/>
      <c r="J152" s="355"/>
      <c r="K152" s="355"/>
      <c r="L152" s="355"/>
      <c r="M152" s="356"/>
      <c r="N152" s="354"/>
      <c r="O152" s="356"/>
      <c r="P152" s="350"/>
    </row>
    <row r="153" spans="1:16" ht="20.25" customHeight="1" x14ac:dyDescent="0.25">
      <c r="A153" s="386"/>
      <c r="B153" s="106"/>
      <c r="C153" s="107"/>
      <c r="D153" s="380"/>
      <c r="E153" s="381"/>
      <c r="F153" s="382"/>
      <c r="G153" s="383"/>
      <c r="H153" s="383"/>
      <c r="I153" s="383"/>
      <c r="J153" s="383"/>
      <c r="K153" s="383"/>
      <c r="L153" s="383"/>
      <c r="M153" s="384"/>
      <c r="N153" s="382"/>
      <c r="O153" s="384"/>
      <c r="P153" s="351"/>
    </row>
    <row r="154" spans="1:16" ht="20.25" customHeight="1" x14ac:dyDescent="0.25">
      <c r="A154" s="364">
        <v>37</v>
      </c>
      <c r="B154" s="102"/>
      <c r="C154" s="103"/>
      <c r="D154" s="367"/>
      <c r="E154" s="368"/>
      <c r="F154" s="369"/>
      <c r="G154" s="370"/>
      <c r="H154" s="370"/>
      <c r="I154" s="370"/>
      <c r="J154" s="370"/>
      <c r="K154" s="370"/>
      <c r="L154" s="370"/>
      <c r="M154" s="371"/>
      <c r="N154" s="369"/>
      <c r="O154" s="371"/>
      <c r="P154" s="349">
        <f>N154+N155+N156+N157</f>
        <v>0</v>
      </c>
    </row>
    <row r="155" spans="1:16" ht="20.25" customHeight="1" x14ac:dyDescent="0.25">
      <c r="A155" s="365"/>
      <c r="B155" s="104"/>
      <c r="C155" s="105"/>
      <c r="D155" s="352"/>
      <c r="E155" s="353"/>
      <c r="F155" s="354"/>
      <c r="G155" s="355"/>
      <c r="H155" s="355"/>
      <c r="I155" s="355"/>
      <c r="J155" s="355"/>
      <c r="K155" s="355"/>
      <c r="L155" s="355"/>
      <c r="M155" s="356"/>
      <c r="N155" s="354"/>
      <c r="O155" s="356"/>
      <c r="P155" s="350"/>
    </row>
    <row r="156" spans="1:16" ht="20.25" customHeight="1" x14ac:dyDescent="0.25">
      <c r="A156" s="365"/>
      <c r="B156" s="104"/>
      <c r="C156" s="105"/>
      <c r="D156" s="352"/>
      <c r="E156" s="353"/>
      <c r="F156" s="354"/>
      <c r="G156" s="355"/>
      <c r="H156" s="355"/>
      <c r="I156" s="355"/>
      <c r="J156" s="355"/>
      <c r="K156" s="355"/>
      <c r="L156" s="355"/>
      <c r="M156" s="356"/>
      <c r="N156" s="354"/>
      <c r="O156" s="356"/>
      <c r="P156" s="350"/>
    </row>
    <row r="157" spans="1:16" ht="20.25" customHeight="1" x14ac:dyDescent="0.25">
      <c r="A157" s="366"/>
      <c r="B157" s="106"/>
      <c r="C157" s="107"/>
      <c r="D157" s="362"/>
      <c r="E157" s="363"/>
      <c r="F157" s="359"/>
      <c r="G157" s="360"/>
      <c r="H157" s="360"/>
      <c r="I157" s="360"/>
      <c r="J157" s="360"/>
      <c r="K157" s="360"/>
      <c r="L157" s="360"/>
      <c r="M157" s="361"/>
      <c r="N157" s="359"/>
      <c r="O157" s="361"/>
      <c r="P157" s="351"/>
    </row>
    <row r="158" spans="1:16" ht="20.25" customHeight="1" x14ac:dyDescent="0.25">
      <c r="A158" s="372">
        <v>38</v>
      </c>
      <c r="B158" s="108"/>
      <c r="C158" s="109"/>
      <c r="D158" s="375"/>
      <c r="E158" s="376"/>
      <c r="F158" s="377"/>
      <c r="G158" s="378"/>
      <c r="H158" s="378"/>
      <c r="I158" s="378"/>
      <c r="J158" s="378"/>
      <c r="K158" s="378"/>
      <c r="L158" s="378"/>
      <c r="M158" s="379"/>
      <c r="N158" s="377"/>
      <c r="O158" s="379"/>
      <c r="P158" s="349">
        <f>N158+N159+N160+N161</f>
        <v>0</v>
      </c>
    </row>
    <row r="159" spans="1:16" ht="20.25" customHeight="1" x14ac:dyDescent="0.25">
      <c r="A159" s="373"/>
      <c r="B159" s="104"/>
      <c r="C159" s="105"/>
      <c r="D159" s="352"/>
      <c r="E159" s="353"/>
      <c r="F159" s="354"/>
      <c r="G159" s="355"/>
      <c r="H159" s="355"/>
      <c r="I159" s="355"/>
      <c r="J159" s="355"/>
      <c r="K159" s="355"/>
      <c r="L159" s="355"/>
      <c r="M159" s="356"/>
      <c r="N159" s="354"/>
      <c r="O159" s="356"/>
      <c r="P159" s="350"/>
    </row>
    <row r="160" spans="1:16" ht="20.25" customHeight="1" x14ac:dyDescent="0.25">
      <c r="A160" s="373"/>
      <c r="B160" s="104"/>
      <c r="C160" s="105"/>
      <c r="D160" s="352"/>
      <c r="E160" s="353"/>
      <c r="F160" s="354"/>
      <c r="G160" s="355"/>
      <c r="H160" s="355"/>
      <c r="I160" s="355"/>
      <c r="J160" s="355"/>
      <c r="K160" s="355"/>
      <c r="L160" s="355"/>
      <c r="M160" s="356"/>
      <c r="N160" s="354"/>
      <c r="O160" s="356"/>
      <c r="P160" s="350"/>
    </row>
    <row r="161" spans="1:16" ht="20.25" customHeight="1" x14ac:dyDescent="0.25">
      <c r="A161" s="374"/>
      <c r="B161" s="106"/>
      <c r="C161" s="107"/>
      <c r="D161" s="357"/>
      <c r="E161" s="358"/>
      <c r="F161" s="359"/>
      <c r="G161" s="360"/>
      <c r="H161" s="360"/>
      <c r="I161" s="360"/>
      <c r="J161" s="360"/>
      <c r="K161" s="360"/>
      <c r="L161" s="360"/>
      <c r="M161" s="361"/>
      <c r="N161" s="359"/>
      <c r="O161" s="361"/>
      <c r="P161" s="351"/>
    </row>
    <row r="162" spans="1:16" ht="20.25" customHeight="1" x14ac:dyDescent="0.25">
      <c r="A162" s="364">
        <v>39</v>
      </c>
      <c r="B162" s="102"/>
      <c r="C162" s="103"/>
      <c r="D162" s="367"/>
      <c r="E162" s="368"/>
      <c r="F162" s="369"/>
      <c r="G162" s="370"/>
      <c r="H162" s="370"/>
      <c r="I162" s="370"/>
      <c r="J162" s="370"/>
      <c r="K162" s="370"/>
      <c r="L162" s="370"/>
      <c r="M162" s="371"/>
      <c r="N162" s="369"/>
      <c r="O162" s="371"/>
      <c r="P162" s="349">
        <f>N162+N163+N164+N165</f>
        <v>0</v>
      </c>
    </row>
    <row r="163" spans="1:16" ht="20.25" customHeight="1" x14ac:dyDescent="0.25">
      <c r="A163" s="365"/>
      <c r="B163" s="104"/>
      <c r="C163" s="105"/>
      <c r="D163" s="352"/>
      <c r="E163" s="353"/>
      <c r="F163" s="354"/>
      <c r="G163" s="355"/>
      <c r="H163" s="355"/>
      <c r="I163" s="355"/>
      <c r="J163" s="355"/>
      <c r="K163" s="355"/>
      <c r="L163" s="355"/>
      <c r="M163" s="356"/>
      <c r="N163" s="354"/>
      <c r="O163" s="356"/>
      <c r="P163" s="350"/>
    </row>
    <row r="164" spans="1:16" ht="20.25" customHeight="1" x14ac:dyDescent="0.25">
      <c r="A164" s="365"/>
      <c r="B164" s="104"/>
      <c r="C164" s="105"/>
      <c r="D164" s="352"/>
      <c r="E164" s="353"/>
      <c r="F164" s="354"/>
      <c r="G164" s="355"/>
      <c r="H164" s="355"/>
      <c r="I164" s="355"/>
      <c r="J164" s="355"/>
      <c r="K164" s="355"/>
      <c r="L164" s="355"/>
      <c r="M164" s="356"/>
      <c r="N164" s="354"/>
      <c r="O164" s="356"/>
      <c r="P164" s="350"/>
    </row>
    <row r="165" spans="1:16" ht="20.25" customHeight="1" x14ac:dyDescent="0.25">
      <c r="A165" s="366"/>
      <c r="B165" s="106"/>
      <c r="C165" s="107"/>
      <c r="D165" s="362"/>
      <c r="E165" s="363"/>
      <c r="F165" s="359"/>
      <c r="G165" s="360"/>
      <c r="H165" s="360"/>
      <c r="I165" s="360"/>
      <c r="J165" s="360"/>
      <c r="K165" s="360"/>
      <c r="L165" s="360"/>
      <c r="M165" s="361"/>
      <c r="N165" s="359"/>
      <c r="O165" s="361"/>
      <c r="P165" s="351"/>
    </row>
    <row r="166" spans="1:16" ht="20.25" customHeight="1" x14ac:dyDescent="0.25">
      <c r="A166" s="372">
        <v>40</v>
      </c>
      <c r="B166" s="108"/>
      <c r="C166" s="109"/>
      <c r="D166" s="375"/>
      <c r="E166" s="376"/>
      <c r="F166" s="377"/>
      <c r="G166" s="378"/>
      <c r="H166" s="378"/>
      <c r="I166" s="378"/>
      <c r="J166" s="378"/>
      <c r="K166" s="378"/>
      <c r="L166" s="378"/>
      <c r="M166" s="379"/>
      <c r="N166" s="377"/>
      <c r="O166" s="379"/>
      <c r="P166" s="349">
        <f>N166+N167+N168+N169</f>
        <v>0</v>
      </c>
    </row>
    <row r="167" spans="1:16" ht="20.25" customHeight="1" x14ac:dyDescent="0.25">
      <c r="A167" s="373"/>
      <c r="B167" s="104"/>
      <c r="C167" s="105"/>
      <c r="D167" s="352"/>
      <c r="E167" s="353"/>
      <c r="F167" s="354"/>
      <c r="G167" s="355"/>
      <c r="H167" s="355"/>
      <c r="I167" s="355"/>
      <c r="J167" s="355"/>
      <c r="K167" s="355"/>
      <c r="L167" s="355"/>
      <c r="M167" s="356"/>
      <c r="N167" s="354"/>
      <c r="O167" s="356"/>
      <c r="P167" s="350"/>
    </row>
    <row r="168" spans="1:16" ht="20.25" customHeight="1" x14ac:dyDescent="0.25">
      <c r="A168" s="373"/>
      <c r="B168" s="104"/>
      <c r="C168" s="105"/>
      <c r="D168" s="352"/>
      <c r="E168" s="353"/>
      <c r="F168" s="354"/>
      <c r="G168" s="355"/>
      <c r="H168" s="355"/>
      <c r="I168" s="355"/>
      <c r="J168" s="355"/>
      <c r="K168" s="355"/>
      <c r="L168" s="355"/>
      <c r="M168" s="356"/>
      <c r="N168" s="354"/>
      <c r="O168" s="356"/>
      <c r="P168" s="350"/>
    </row>
    <row r="169" spans="1:16" ht="20.25" customHeight="1" x14ac:dyDescent="0.25">
      <c r="A169" s="374"/>
      <c r="B169" s="106"/>
      <c r="C169" s="107"/>
      <c r="D169" s="357"/>
      <c r="E169" s="358"/>
      <c r="F169" s="359"/>
      <c r="G169" s="360"/>
      <c r="H169" s="360"/>
      <c r="I169" s="360"/>
      <c r="J169" s="360"/>
      <c r="K169" s="360"/>
      <c r="L169" s="360"/>
      <c r="M169" s="361"/>
      <c r="N169" s="359"/>
      <c r="O169" s="361"/>
      <c r="P169" s="351"/>
    </row>
    <row r="170" spans="1:16" ht="20.25" customHeight="1" x14ac:dyDescent="0.25">
      <c r="A170" s="385">
        <v>41</v>
      </c>
      <c r="B170" s="102"/>
      <c r="C170" s="103"/>
      <c r="D170" s="375"/>
      <c r="E170" s="376"/>
      <c r="F170" s="377"/>
      <c r="G170" s="378"/>
      <c r="H170" s="378"/>
      <c r="I170" s="378"/>
      <c r="J170" s="378"/>
      <c r="K170" s="378"/>
      <c r="L170" s="378"/>
      <c r="M170" s="379"/>
      <c r="N170" s="377"/>
      <c r="O170" s="379"/>
      <c r="P170" s="349">
        <f>N170+N171+N172+N173</f>
        <v>0</v>
      </c>
    </row>
    <row r="171" spans="1:16" ht="20.25" customHeight="1" x14ac:dyDescent="0.25">
      <c r="A171" s="373"/>
      <c r="B171" s="104"/>
      <c r="C171" s="105"/>
      <c r="D171" s="352"/>
      <c r="E171" s="353"/>
      <c r="F171" s="354"/>
      <c r="G171" s="355"/>
      <c r="H171" s="355"/>
      <c r="I171" s="355"/>
      <c r="J171" s="355"/>
      <c r="K171" s="355"/>
      <c r="L171" s="355"/>
      <c r="M171" s="356"/>
      <c r="N171" s="354"/>
      <c r="O171" s="356"/>
      <c r="P171" s="350"/>
    </row>
    <row r="172" spans="1:16" ht="20.25" customHeight="1" x14ac:dyDescent="0.25">
      <c r="A172" s="373"/>
      <c r="B172" s="104"/>
      <c r="C172" s="105"/>
      <c r="D172" s="352"/>
      <c r="E172" s="353"/>
      <c r="F172" s="354"/>
      <c r="G172" s="355"/>
      <c r="H172" s="355"/>
      <c r="I172" s="355"/>
      <c r="J172" s="355"/>
      <c r="K172" s="355"/>
      <c r="L172" s="355"/>
      <c r="M172" s="356"/>
      <c r="N172" s="354"/>
      <c r="O172" s="356"/>
      <c r="P172" s="350"/>
    </row>
    <row r="173" spans="1:16" ht="20.25" customHeight="1" x14ac:dyDescent="0.25">
      <c r="A173" s="386"/>
      <c r="B173" s="106"/>
      <c r="C173" s="107"/>
      <c r="D173" s="380"/>
      <c r="E173" s="381"/>
      <c r="F173" s="382"/>
      <c r="G173" s="383"/>
      <c r="H173" s="383"/>
      <c r="I173" s="383"/>
      <c r="J173" s="383"/>
      <c r="K173" s="383"/>
      <c r="L173" s="383"/>
      <c r="M173" s="384"/>
      <c r="N173" s="382"/>
      <c r="O173" s="384"/>
      <c r="P173" s="351"/>
    </row>
    <row r="174" spans="1:16" ht="20.25" customHeight="1" x14ac:dyDescent="0.25">
      <c r="A174" s="364">
        <v>42</v>
      </c>
      <c r="B174" s="102"/>
      <c r="C174" s="103"/>
      <c r="D174" s="367"/>
      <c r="E174" s="368"/>
      <c r="F174" s="369"/>
      <c r="G174" s="370"/>
      <c r="H174" s="370"/>
      <c r="I174" s="370"/>
      <c r="J174" s="370"/>
      <c r="K174" s="370"/>
      <c r="L174" s="370"/>
      <c r="M174" s="371"/>
      <c r="N174" s="369"/>
      <c r="O174" s="371"/>
      <c r="P174" s="349">
        <f>N174+N175+N176+N177</f>
        <v>0</v>
      </c>
    </row>
    <row r="175" spans="1:16" ht="20.25" customHeight="1" x14ac:dyDescent="0.25">
      <c r="A175" s="365"/>
      <c r="B175" s="104"/>
      <c r="C175" s="105"/>
      <c r="D175" s="352"/>
      <c r="E175" s="353"/>
      <c r="F175" s="354"/>
      <c r="G175" s="355"/>
      <c r="H175" s="355"/>
      <c r="I175" s="355"/>
      <c r="J175" s="355"/>
      <c r="K175" s="355"/>
      <c r="L175" s="355"/>
      <c r="M175" s="356"/>
      <c r="N175" s="354"/>
      <c r="O175" s="356"/>
      <c r="P175" s="350"/>
    </row>
    <row r="176" spans="1:16" ht="20.25" customHeight="1" x14ac:dyDescent="0.25">
      <c r="A176" s="365"/>
      <c r="B176" s="104"/>
      <c r="C176" s="105"/>
      <c r="D176" s="352"/>
      <c r="E176" s="353"/>
      <c r="F176" s="354"/>
      <c r="G176" s="355"/>
      <c r="H176" s="355"/>
      <c r="I176" s="355"/>
      <c r="J176" s="355"/>
      <c r="K176" s="355"/>
      <c r="L176" s="355"/>
      <c r="M176" s="356"/>
      <c r="N176" s="354"/>
      <c r="O176" s="356"/>
      <c r="P176" s="350"/>
    </row>
    <row r="177" spans="1:16" ht="20.25" customHeight="1" x14ac:dyDescent="0.25">
      <c r="A177" s="366"/>
      <c r="B177" s="106"/>
      <c r="C177" s="107"/>
      <c r="D177" s="362"/>
      <c r="E177" s="363"/>
      <c r="F177" s="359"/>
      <c r="G177" s="360"/>
      <c r="H177" s="360"/>
      <c r="I177" s="360"/>
      <c r="J177" s="360"/>
      <c r="K177" s="360"/>
      <c r="L177" s="360"/>
      <c r="M177" s="361"/>
      <c r="N177" s="359"/>
      <c r="O177" s="361"/>
      <c r="P177" s="351"/>
    </row>
    <row r="178" spans="1:16" ht="20.25" customHeight="1" x14ac:dyDescent="0.25">
      <c r="A178" s="372">
        <v>43</v>
      </c>
      <c r="B178" s="108"/>
      <c r="C178" s="109"/>
      <c r="D178" s="375"/>
      <c r="E178" s="376"/>
      <c r="F178" s="377"/>
      <c r="G178" s="378"/>
      <c r="H178" s="378"/>
      <c r="I178" s="378"/>
      <c r="J178" s="378"/>
      <c r="K178" s="378"/>
      <c r="L178" s="378"/>
      <c r="M178" s="379"/>
      <c r="N178" s="377"/>
      <c r="O178" s="379"/>
      <c r="P178" s="349">
        <f>N178+N179+N180+N181</f>
        <v>0</v>
      </c>
    </row>
    <row r="179" spans="1:16" ht="20.25" customHeight="1" x14ac:dyDescent="0.25">
      <c r="A179" s="373"/>
      <c r="B179" s="104"/>
      <c r="C179" s="105"/>
      <c r="D179" s="352"/>
      <c r="E179" s="353"/>
      <c r="F179" s="354"/>
      <c r="G179" s="355"/>
      <c r="H179" s="355"/>
      <c r="I179" s="355"/>
      <c r="J179" s="355"/>
      <c r="K179" s="355"/>
      <c r="L179" s="355"/>
      <c r="M179" s="356"/>
      <c r="N179" s="354"/>
      <c r="O179" s="356"/>
      <c r="P179" s="350"/>
    </row>
    <row r="180" spans="1:16" ht="20.25" customHeight="1" x14ac:dyDescent="0.25">
      <c r="A180" s="373"/>
      <c r="B180" s="104"/>
      <c r="C180" s="105"/>
      <c r="D180" s="352"/>
      <c r="E180" s="353"/>
      <c r="F180" s="354"/>
      <c r="G180" s="355"/>
      <c r="H180" s="355"/>
      <c r="I180" s="355"/>
      <c r="J180" s="355"/>
      <c r="K180" s="355"/>
      <c r="L180" s="355"/>
      <c r="M180" s="356"/>
      <c r="N180" s="354"/>
      <c r="O180" s="356"/>
      <c r="P180" s="350"/>
    </row>
    <row r="181" spans="1:16" ht="20.25" customHeight="1" x14ac:dyDescent="0.25">
      <c r="A181" s="374"/>
      <c r="B181" s="106"/>
      <c r="C181" s="107"/>
      <c r="D181" s="357"/>
      <c r="E181" s="358"/>
      <c r="F181" s="359"/>
      <c r="G181" s="360"/>
      <c r="H181" s="360"/>
      <c r="I181" s="360"/>
      <c r="J181" s="360"/>
      <c r="K181" s="360"/>
      <c r="L181" s="360"/>
      <c r="M181" s="361"/>
      <c r="N181" s="359"/>
      <c r="O181" s="361"/>
      <c r="P181" s="351"/>
    </row>
    <row r="182" spans="1:16" ht="20.25" customHeight="1" x14ac:dyDescent="0.25">
      <c r="A182" s="364">
        <v>44</v>
      </c>
      <c r="B182" s="102"/>
      <c r="C182" s="103"/>
      <c r="D182" s="367"/>
      <c r="E182" s="368"/>
      <c r="F182" s="369"/>
      <c r="G182" s="370"/>
      <c r="H182" s="370"/>
      <c r="I182" s="370"/>
      <c r="J182" s="370"/>
      <c r="K182" s="370"/>
      <c r="L182" s="370"/>
      <c r="M182" s="371"/>
      <c r="N182" s="369"/>
      <c r="O182" s="371"/>
      <c r="P182" s="349">
        <f>N182+N183+N184+N185</f>
        <v>0</v>
      </c>
    </row>
    <row r="183" spans="1:16" ht="20.25" customHeight="1" x14ac:dyDescent="0.25">
      <c r="A183" s="365"/>
      <c r="B183" s="104"/>
      <c r="C183" s="105"/>
      <c r="D183" s="352"/>
      <c r="E183" s="353"/>
      <c r="F183" s="354"/>
      <c r="G183" s="355"/>
      <c r="H183" s="355"/>
      <c r="I183" s="355"/>
      <c r="J183" s="355"/>
      <c r="K183" s="355"/>
      <c r="L183" s="355"/>
      <c r="M183" s="356"/>
      <c r="N183" s="354"/>
      <c r="O183" s="356"/>
      <c r="P183" s="350"/>
    </row>
    <row r="184" spans="1:16" ht="20.25" customHeight="1" x14ac:dyDescent="0.25">
      <c r="A184" s="365"/>
      <c r="B184" s="104"/>
      <c r="C184" s="105"/>
      <c r="D184" s="352"/>
      <c r="E184" s="353"/>
      <c r="F184" s="354"/>
      <c r="G184" s="355"/>
      <c r="H184" s="355"/>
      <c r="I184" s="355"/>
      <c r="J184" s="355"/>
      <c r="K184" s="355"/>
      <c r="L184" s="355"/>
      <c r="M184" s="356"/>
      <c r="N184" s="354"/>
      <c r="O184" s="356"/>
      <c r="P184" s="350"/>
    </row>
    <row r="185" spans="1:16" ht="20.25" customHeight="1" x14ac:dyDescent="0.25">
      <c r="A185" s="366"/>
      <c r="B185" s="106"/>
      <c r="C185" s="107"/>
      <c r="D185" s="362"/>
      <c r="E185" s="363"/>
      <c r="F185" s="359"/>
      <c r="G185" s="360"/>
      <c r="H185" s="360"/>
      <c r="I185" s="360"/>
      <c r="J185" s="360"/>
      <c r="K185" s="360"/>
      <c r="L185" s="360"/>
      <c r="M185" s="361"/>
      <c r="N185" s="359"/>
      <c r="O185" s="361"/>
      <c r="P185" s="351"/>
    </row>
    <row r="186" spans="1:16" ht="20.25" customHeight="1" x14ac:dyDescent="0.25">
      <c r="A186" s="372">
        <v>45</v>
      </c>
      <c r="B186" s="108"/>
      <c r="C186" s="109"/>
      <c r="D186" s="375"/>
      <c r="E186" s="376"/>
      <c r="F186" s="377"/>
      <c r="G186" s="378"/>
      <c r="H186" s="378"/>
      <c r="I186" s="378"/>
      <c r="J186" s="378"/>
      <c r="K186" s="378"/>
      <c r="L186" s="378"/>
      <c r="M186" s="379"/>
      <c r="N186" s="377"/>
      <c r="O186" s="379"/>
      <c r="P186" s="349">
        <f>N186+N187+N188+N189</f>
        <v>0</v>
      </c>
    </row>
    <row r="187" spans="1:16" ht="20.25" customHeight="1" x14ac:dyDescent="0.25">
      <c r="A187" s="373"/>
      <c r="B187" s="104"/>
      <c r="C187" s="105"/>
      <c r="D187" s="352"/>
      <c r="E187" s="353"/>
      <c r="F187" s="354"/>
      <c r="G187" s="355"/>
      <c r="H187" s="355"/>
      <c r="I187" s="355"/>
      <c r="J187" s="355"/>
      <c r="K187" s="355"/>
      <c r="L187" s="355"/>
      <c r="M187" s="356"/>
      <c r="N187" s="354"/>
      <c r="O187" s="356"/>
      <c r="P187" s="350"/>
    </row>
    <row r="188" spans="1:16" ht="20.25" customHeight="1" x14ac:dyDescent="0.25">
      <c r="A188" s="373"/>
      <c r="B188" s="104"/>
      <c r="C188" s="105"/>
      <c r="D188" s="352"/>
      <c r="E188" s="353"/>
      <c r="F188" s="354"/>
      <c r="G188" s="355"/>
      <c r="H188" s="355"/>
      <c r="I188" s="355"/>
      <c r="J188" s="355"/>
      <c r="K188" s="355"/>
      <c r="L188" s="355"/>
      <c r="M188" s="356"/>
      <c r="N188" s="354"/>
      <c r="O188" s="356"/>
      <c r="P188" s="350"/>
    </row>
    <row r="189" spans="1:16" ht="20.25" customHeight="1" x14ac:dyDescent="0.25">
      <c r="A189" s="374"/>
      <c r="B189" s="106"/>
      <c r="C189" s="107"/>
      <c r="D189" s="357"/>
      <c r="E189" s="358"/>
      <c r="F189" s="359"/>
      <c r="G189" s="360"/>
      <c r="H189" s="360"/>
      <c r="I189" s="360"/>
      <c r="J189" s="360"/>
      <c r="K189" s="360"/>
      <c r="L189" s="360"/>
      <c r="M189" s="361"/>
      <c r="N189" s="359"/>
      <c r="O189" s="361"/>
      <c r="P189" s="351"/>
    </row>
    <row r="190" spans="1:16" ht="20.25" customHeight="1" x14ac:dyDescent="0.25">
      <c r="A190" s="385">
        <v>46</v>
      </c>
      <c r="B190" s="102"/>
      <c r="C190" s="103"/>
      <c r="D190" s="375"/>
      <c r="E190" s="376"/>
      <c r="F190" s="377"/>
      <c r="G190" s="378"/>
      <c r="H190" s="378"/>
      <c r="I190" s="378"/>
      <c r="J190" s="378"/>
      <c r="K190" s="378"/>
      <c r="L190" s="378"/>
      <c r="M190" s="379"/>
      <c r="N190" s="377"/>
      <c r="O190" s="379"/>
      <c r="P190" s="349">
        <f>N190+N191+N192+N193</f>
        <v>0</v>
      </c>
    </row>
    <row r="191" spans="1:16" ht="20.25" customHeight="1" x14ac:dyDescent="0.25">
      <c r="A191" s="373"/>
      <c r="B191" s="104"/>
      <c r="C191" s="105"/>
      <c r="D191" s="352"/>
      <c r="E191" s="353"/>
      <c r="F191" s="354"/>
      <c r="G191" s="355"/>
      <c r="H191" s="355"/>
      <c r="I191" s="355"/>
      <c r="J191" s="355"/>
      <c r="K191" s="355"/>
      <c r="L191" s="355"/>
      <c r="M191" s="356"/>
      <c r="N191" s="354"/>
      <c r="O191" s="356"/>
      <c r="P191" s="350"/>
    </row>
    <row r="192" spans="1:16" ht="20.25" customHeight="1" x14ac:dyDescent="0.25">
      <c r="A192" s="373"/>
      <c r="B192" s="104"/>
      <c r="C192" s="105"/>
      <c r="D192" s="352"/>
      <c r="E192" s="353"/>
      <c r="F192" s="354"/>
      <c r="G192" s="355"/>
      <c r="H192" s="355"/>
      <c r="I192" s="355"/>
      <c r="J192" s="355"/>
      <c r="K192" s="355"/>
      <c r="L192" s="355"/>
      <c r="M192" s="356"/>
      <c r="N192" s="354"/>
      <c r="O192" s="356"/>
      <c r="P192" s="350"/>
    </row>
    <row r="193" spans="1:16" ht="20.25" customHeight="1" x14ac:dyDescent="0.25">
      <c r="A193" s="386"/>
      <c r="B193" s="106"/>
      <c r="C193" s="107"/>
      <c r="D193" s="380"/>
      <c r="E193" s="381"/>
      <c r="F193" s="382"/>
      <c r="G193" s="383"/>
      <c r="H193" s="383"/>
      <c r="I193" s="383"/>
      <c r="J193" s="383"/>
      <c r="K193" s="383"/>
      <c r="L193" s="383"/>
      <c r="M193" s="384"/>
      <c r="N193" s="382"/>
      <c r="O193" s="384"/>
      <c r="P193" s="351"/>
    </row>
    <row r="194" spans="1:16" ht="20.25" customHeight="1" x14ac:dyDescent="0.25">
      <c r="A194" s="364">
        <v>47</v>
      </c>
      <c r="B194" s="102"/>
      <c r="C194" s="103"/>
      <c r="D194" s="367"/>
      <c r="E194" s="368"/>
      <c r="F194" s="369"/>
      <c r="G194" s="370"/>
      <c r="H194" s="370"/>
      <c r="I194" s="370"/>
      <c r="J194" s="370"/>
      <c r="K194" s="370"/>
      <c r="L194" s="370"/>
      <c r="M194" s="371"/>
      <c r="N194" s="369"/>
      <c r="O194" s="371"/>
      <c r="P194" s="349">
        <f>N194+N195+N196+N197</f>
        <v>0</v>
      </c>
    </row>
    <row r="195" spans="1:16" ht="20.25" customHeight="1" x14ac:dyDescent="0.25">
      <c r="A195" s="365"/>
      <c r="B195" s="104"/>
      <c r="C195" s="105"/>
      <c r="D195" s="352"/>
      <c r="E195" s="353"/>
      <c r="F195" s="354"/>
      <c r="G195" s="355"/>
      <c r="H195" s="355"/>
      <c r="I195" s="355"/>
      <c r="J195" s="355"/>
      <c r="K195" s="355"/>
      <c r="L195" s="355"/>
      <c r="M195" s="356"/>
      <c r="N195" s="354"/>
      <c r="O195" s="356"/>
      <c r="P195" s="350"/>
    </row>
    <row r="196" spans="1:16" ht="20.25" customHeight="1" x14ac:dyDescent="0.25">
      <c r="A196" s="365"/>
      <c r="B196" s="104"/>
      <c r="C196" s="105"/>
      <c r="D196" s="352"/>
      <c r="E196" s="353"/>
      <c r="F196" s="354"/>
      <c r="G196" s="355"/>
      <c r="H196" s="355"/>
      <c r="I196" s="355"/>
      <c r="J196" s="355"/>
      <c r="K196" s="355"/>
      <c r="L196" s="355"/>
      <c r="M196" s="356"/>
      <c r="N196" s="354"/>
      <c r="O196" s="356"/>
      <c r="P196" s="350"/>
    </row>
    <row r="197" spans="1:16" ht="20.25" customHeight="1" x14ac:dyDescent="0.25">
      <c r="A197" s="366"/>
      <c r="B197" s="106"/>
      <c r="C197" s="107"/>
      <c r="D197" s="362"/>
      <c r="E197" s="363"/>
      <c r="F197" s="359"/>
      <c r="G197" s="360"/>
      <c r="H197" s="360"/>
      <c r="I197" s="360"/>
      <c r="J197" s="360"/>
      <c r="K197" s="360"/>
      <c r="L197" s="360"/>
      <c r="M197" s="361"/>
      <c r="N197" s="359"/>
      <c r="O197" s="361"/>
      <c r="P197" s="351"/>
    </row>
    <row r="198" spans="1:16" ht="20.25" customHeight="1" x14ac:dyDescent="0.25">
      <c r="A198" s="372">
        <v>48</v>
      </c>
      <c r="B198" s="108"/>
      <c r="C198" s="109"/>
      <c r="D198" s="375"/>
      <c r="E198" s="376"/>
      <c r="F198" s="377"/>
      <c r="G198" s="378"/>
      <c r="H198" s="378"/>
      <c r="I198" s="378"/>
      <c r="J198" s="378"/>
      <c r="K198" s="378"/>
      <c r="L198" s="378"/>
      <c r="M198" s="379"/>
      <c r="N198" s="377"/>
      <c r="O198" s="379"/>
      <c r="P198" s="349">
        <f>N198+N199+N200+N201</f>
        <v>0</v>
      </c>
    </row>
    <row r="199" spans="1:16" ht="20.25" customHeight="1" x14ac:dyDescent="0.25">
      <c r="A199" s="373"/>
      <c r="B199" s="104"/>
      <c r="C199" s="105"/>
      <c r="D199" s="352"/>
      <c r="E199" s="353"/>
      <c r="F199" s="354"/>
      <c r="G199" s="355"/>
      <c r="H199" s="355"/>
      <c r="I199" s="355"/>
      <c r="J199" s="355"/>
      <c r="K199" s="355"/>
      <c r="L199" s="355"/>
      <c r="M199" s="356"/>
      <c r="N199" s="354"/>
      <c r="O199" s="356"/>
      <c r="P199" s="350"/>
    </row>
    <row r="200" spans="1:16" ht="20.25" customHeight="1" x14ac:dyDescent="0.25">
      <c r="A200" s="373"/>
      <c r="B200" s="104"/>
      <c r="C200" s="105"/>
      <c r="D200" s="352"/>
      <c r="E200" s="353"/>
      <c r="F200" s="354"/>
      <c r="G200" s="355"/>
      <c r="H200" s="355"/>
      <c r="I200" s="355"/>
      <c r="J200" s="355"/>
      <c r="K200" s="355"/>
      <c r="L200" s="355"/>
      <c r="M200" s="356"/>
      <c r="N200" s="354"/>
      <c r="O200" s="356"/>
      <c r="P200" s="350"/>
    </row>
    <row r="201" spans="1:16" ht="20.25" customHeight="1" x14ac:dyDescent="0.25">
      <c r="A201" s="374"/>
      <c r="B201" s="106"/>
      <c r="C201" s="107"/>
      <c r="D201" s="357"/>
      <c r="E201" s="358"/>
      <c r="F201" s="359"/>
      <c r="G201" s="360"/>
      <c r="H201" s="360"/>
      <c r="I201" s="360"/>
      <c r="J201" s="360"/>
      <c r="K201" s="360"/>
      <c r="L201" s="360"/>
      <c r="M201" s="361"/>
      <c r="N201" s="359"/>
      <c r="O201" s="361"/>
      <c r="P201" s="351"/>
    </row>
    <row r="202" spans="1:16" ht="20.25" customHeight="1" x14ac:dyDescent="0.25">
      <c r="A202" s="364">
        <v>49</v>
      </c>
      <c r="B202" s="102"/>
      <c r="C202" s="103"/>
      <c r="D202" s="367"/>
      <c r="E202" s="368"/>
      <c r="F202" s="369"/>
      <c r="G202" s="370"/>
      <c r="H202" s="370"/>
      <c r="I202" s="370"/>
      <c r="J202" s="370"/>
      <c r="K202" s="370"/>
      <c r="L202" s="370"/>
      <c r="M202" s="371"/>
      <c r="N202" s="369"/>
      <c r="O202" s="371"/>
      <c r="P202" s="349">
        <f>N202+N203+N204+N205</f>
        <v>0</v>
      </c>
    </row>
    <row r="203" spans="1:16" ht="20.25" customHeight="1" x14ac:dyDescent="0.25">
      <c r="A203" s="365"/>
      <c r="B203" s="104"/>
      <c r="C203" s="105"/>
      <c r="D203" s="352"/>
      <c r="E203" s="353"/>
      <c r="F203" s="354"/>
      <c r="G203" s="355"/>
      <c r="H203" s="355"/>
      <c r="I203" s="355"/>
      <c r="J203" s="355"/>
      <c r="K203" s="355"/>
      <c r="L203" s="355"/>
      <c r="M203" s="356"/>
      <c r="N203" s="354"/>
      <c r="O203" s="356"/>
      <c r="P203" s="350"/>
    </row>
    <row r="204" spans="1:16" ht="20.25" customHeight="1" x14ac:dyDescent="0.25">
      <c r="A204" s="365"/>
      <c r="B204" s="104"/>
      <c r="C204" s="105"/>
      <c r="D204" s="352"/>
      <c r="E204" s="353"/>
      <c r="F204" s="354"/>
      <c r="G204" s="355"/>
      <c r="H204" s="355"/>
      <c r="I204" s="355"/>
      <c r="J204" s="355"/>
      <c r="K204" s="355"/>
      <c r="L204" s="355"/>
      <c r="M204" s="356"/>
      <c r="N204" s="354"/>
      <c r="O204" s="356"/>
      <c r="P204" s="350"/>
    </row>
    <row r="205" spans="1:16" ht="20.25" customHeight="1" x14ac:dyDescent="0.25">
      <c r="A205" s="366"/>
      <c r="B205" s="106"/>
      <c r="C205" s="107"/>
      <c r="D205" s="362"/>
      <c r="E205" s="363"/>
      <c r="F205" s="359"/>
      <c r="G205" s="360"/>
      <c r="H205" s="360"/>
      <c r="I205" s="360"/>
      <c r="J205" s="360"/>
      <c r="K205" s="360"/>
      <c r="L205" s="360"/>
      <c r="M205" s="361"/>
      <c r="N205" s="359"/>
      <c r="O205" s="361"/>
      <c r="P205" s="351"/>
    </row>
    <row r="206" spans="1:16" ht="20.25" customHeight="1" x14ac:dyDescent="0.25">
      <c r="A206" s="372">
        <v>50</v>
      </c>
      <c r="B206" s="108"/>
      <c r="C206" s="109"/>
      <c r="D206" s="375"/>
      <c r="E206" s="376"/>
      <c r="F206" s="377"/>
      <c r="G206" s="378"/>
      <c r="H206" s="378"/>
      <c r="I206" s="378"/>
      <c r="J206" s="378"/>
      <c r="K206" s="378"/>
      <c r="L206" s="378"/>
      <c r="M206" s="379"/>
      <c r="N206" s="377"/>
      <c r="O206" s="379"/>
      <c r="P206" s="349">
        <f>N206+N207+N208+N209</f>
        <v>0</v>
      </c>
    </row>
    <row r="207" spans="1:16" ht="20.25" customHeight="1" x14ac:dyDescent="0.25">
      <c r="A207" s="373"/>
      <c r="B207" s="104"/>
      <c r="C207" s="105"/>
      <c r="D207" s="352"/>
      <c r="E207" s="353"/>
      <c r="F207" s="354"/>
      <c r="G207" s="355"/>
      <c r="H207" s="355"/>
      <c r="I207" s="355"/>
      <c r="J207" s="355"/>
      <c r="K207" s="355"/>
      <c r="L207" s="355"/>
      <c r="M207" s="356"/>
      <c r="N207" s="354"/>
      <c r="O207" s="356"/>
      <c r="P207" s="350"/>
    </row>
    <row r="208" spans="1:16" ht="20.25" customHeight="1" x14ac:dyDescent="0.25">
      <c r="A208" s="373"/>
      <c r="B208" s="104"/>
      <c r="C208" s="105"/>
      <c r="D208" s="352"/>
      <c r="E208" s="353"/>
      <c r="F208" s="354"/>
      <c r="G208" s="355"/>
      <c r="H208" s="355"/>
      <c r="I208" s="355"/>
      <c r="J208" s="355"/>
      <c r="K208" s="355"/>
      <c r="L208" s="355"/>
      <c r="M208" s="356"/>
      <c r="N208" s="354"/>
      <c r="O208" s="356"/>
      <c r="P208" s="350"/>
    </row>
    <row r="209" spans="1:16" ht="20.25" customHeight="1" x14ac:dyDescent="0.25">
      <c r="A209" s="374"/>
      <c r="B209" s="106"/>
      <c r="C209" s="107"/>
      <c r="D209" s="357"/>
      <c r="E209" s="358"/>
      <c r="F209" s="359"/>
      <c r="G209" s="360"/>
      <c r="H209" s="360"/>
      <c r="I209" s="360"/>
      <c r="J209" s="360"/>
      <c r="K209" s="360"/>
      <c r="L209" s="360"/>
      <c r="M209" s="361"/>
      <c r="N209" s="359"/>
      <c r="O209" s="361"/>
      <c r="P209" s="351"/>
    </row>
    <row r="210" spans="1:16" ht="25.5" customHeight="1" x14ac:dyDescent="0.25">
      <c r="B210" s="398" t="s">
        <v>108</v>
      </c>
      <c r="C210" s="398"/>
      <c r="D210" s="398"/>
      <c r="E210" s="398"/>
      <c r="F210" s="398"/>
      <c r="G210" s="398"/>
      <c r="H210" s="398"/>
      <c r="I210" s="398"/>
      <c r="J210" s="398"/>
      <c r="K210" s="112"/>
      <c r="L210" s="112"/>
      <c r="M210" s="112"/>
      <c r="N210" s="112"/>
      <c r="P210" s="113"/>
    </row>
    <row r="211" spans="1:16" x14ac:dyDescent="0.25">
      <c r="E211" s="98"/>
      <c r="F211" s="98"/>
      <c r="N211" s="95" t="s">
        <v>100</v>
      </c>
      <c r="P211" s="97"/>
    </row>
    <row r="212" spans="1:16" x14ac:dyDescent="0.25">
      <c r="C212" s="114" t="s">
        <v>107</v>
      </c>
      <c r="E212" s="98"/>
      <c r="F212" s="98"/>
      <c r="H212" s="97" t="s">
        <v>77</v>
      </c>
      <c r="N212" s="97" t="s">
        <v>78</v>
      </c>
    </row>
  </sheetData>
  <sheetProtection password="C71F" sheet="1" formatCells="0" formatColumns="0" formatRows="0" insertHyperlinks="0" sort="0" autoFilter="0" pivotTables="0"/>
  <customSheetViews>
    <customSheetView guid="{12C9832D-49BD-45CC-A5E0-F64F753F5189}" showPageBreaks="1" printArea="1" view="pageBreakPreview" topLeftCell="C1">
      <selection activeCell="N22" sqref="N22:O25"/>
      <pageMargins left="0.37" right="0.27" top="0.33" bottom="0.37" header="0.3" footer="0.3"/>
      <pageSetup paperSize="9" scale="81" orientation="landscape" horizontalDpi="300" verticalDpi="300" r:id="rId1"/>
      <headerFooter alignWithMargins="0"/>
    </customSheetView>
  </customSheetViews>
  <mergeCells count="712">
    <mergeCell ref="B210:J210"/>
    <mergeCell ref="P46:P49"/>
    <mergeCell ref="D47:E47"/>
    <mergeCell ref="F47:M47"/>
    <mergeCell ref="N47:O47"/>
    <mergeCell ref="D48:E48"/>
    <mergeCell ref="F48:M48"/>
    <mergeCell ref="N48:O48"/>
    <mergeCell ref="D49:E49"/>
    <mergeCell ref="F49:M49"/>
    <mergeCell ref="N49:O49"/>
    <mergeCell ref="N60:O60"/>
    <mergeCell ref="D61:E61"/>
    <mergeCell ref="F61:M61"/>
    <mergeCell ref="N61:O61"/>
    <mergeCell ref="N68:O68"/>
    <mergeCell ref="D69:E69"/>
    <mergeCell ref="F69:M69"/>
    <mergeCell ref="N69:O69"/>
    <mergeCell ref="N76:O76"/>
    <mergeCell ref="D77:E77"/>
    <mergeCell ref="F77:M77"/>
    <mergeCell ref="N77:O77"/>
    <mergeCell ref="N84:O84"/>
    <mergeCell ref="A46:A49"/>
    <mergeCell ref="D46:E46"/>
    <mergeCell ref="F46:M46"/>
    <mergeCell ref="N46:O46"/>
    <mergeCell ref="A42:A45"/>
    <mergeCell ref="D42:E42"/>
    <mergeCell ref="F42:M42"/>
    <mergeCell ref="N42:O42"/>
    <mergeCell ref="P42:P45"/>
    <mergeCell ref="D43:E43"/>
    <mergeCell ref="F43:M43"/>
    <mergeCell ref="N43:O43"/>
    <mergeCell ref="D44:E44"/>
    <mergeCell ref="F44:M44"/>
    <mergeCell ref="N44:O44"/>
    <mergeCell ref="D45:E45"/>
    <mergeCell ref="F45:M45"/>
    <mergeCell ref="N45:O45"/>
    <mergeCell ref="P38:P41"/>
    <mergeCell ref="D39:E39"/>
    <mergeCell ref="F39:M39"/>
    <mergeCell ref="N39:O39"/>
    <mergeCell ref="D40:E40"/>
    <mergeCell ref="F40:M40"/>
    <mergeCell ref="N40:O40"/>
    <mergeCell ref="D41:E41"/>
    <mergeCell ref="F41:M41"/>
    <mergeCell ref="N41:O41"/>
    <mergeCell ref="P34:P3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A38:A41"/>
    <mergeCell ref="D38:E38"/>
    <mergeCell ref="F38:M38"/>
    <mergeCell ref="N38:O38"/>
    <mergeCell ref="A34:A37"/>
    <mergeCell ref="D34:E34"/>
    <mergeCell ref="F34:M34"/>
    <mergeCell ref="N34:O34"/>
    <mergeCell ref="A30:A33"/>
    <mergeCell ref="D30:E30"/>
    <mergeCell ref="F30:M30"/>
    <mergeCell ref="N30:O30"/>
    <mergeCell ref="A26:A29"/>
    <mergeCell ref="D26:E26"/>
    <mergeCell ref="F26:M26"/>
    <mergeCell ref="N26:O26"/>
    <mergeCell ref="P26:P29"/>
    <mergeCell ref="D27:E27"/>
    <mergeCell ref="F27:M27"/>
    <mergeCell ref="N27:O27"/>
    <mergeCell ref="D28:E28"/>
    <mergeCell ref="F28:M28"/>
    <mergeCell ref="N28:O28"/>
    <mergeCell ref="D29:E29"/>
    <mergeCell ref="F29:M29"/>
    <mergeCell ref="N29:O29"/>
    <mergeCell ref="P30:P33"/>
    <mergeCell ref="D31:E31"/>
    <mergeCell ref="F31:M31"/>
    <mergeCell ref="N31:O31"/>
    <mergeCell ref="D32:E32"/>
    <mergeCell ref="F32:M32"/>
    <mergeCell ref="P22:P25"/>
    <mergeCell ref="D23:E23"/>
    <mergeCell ref="F23:M23"/>
    <mergeCell ref="N23:O23"/>
    <mergeCell ref="D24:E24"/>
    <mergeCell ref="F24:M24"/>
    <mergeCell ref="N24:O24"/>
    <mergeCell ref="D25:E25"/>
    <mergeCell ref="F25:M25"/>
    <mergeCell ref="N25:O25"/>
    <mergeCell ref="N32:O32"/>
    <mergeCell ref="D33:E33"/>
    <mergeCell ref="F33:M33"/>
    <mergeCell ref="N33:O33"/>
    <mergeCell ref="P18:P21"/>
    <mergeCell ref="D19:E19"/>
    <mergeCell ref="F19:M19"/>
    <mergeCell ref="N19:O19"/>
    <mergeCell ref="D20:E20"/>
    <mergeCell ref="F20:M20"/>
    <mergeCell ref="N20:O20"/>
    <mergeCell ref="D21:E21"/>
    <mergeCell ref="N13:O13"/>
    <mergeCell ref="N17:O17"/>
    <mergeCell ref="F17:M17"/>
    <mergeCell ref="D17:E17"/>
    <mergeCell ref="F21:M21"/>
    <mergeCell ref="N21:O21"/>
    <mergeCell ref="D18:E18"/>
    <mergeCell ref="F18:M18"/>
    <mergeCell ref="N18:O18"/>
    <mergeCell ref="F9:M9"/>
    <mergeCell ref="F10:M10"/>
    <mergeCell ref="N10:O10"/>
    <mergeCell ref="N14:O14"/>
    <mergeCell ref="N15:O15"/>
    <mergeCell ref="F16:M16"/>
    <mergeCell ref="F13:M13"/>
    <mergeCell ref="F14:M14"/>
    <mergeCell ref="K2:P2"/>
    <mergeCell ref="K3:P3"/>
    <mergeCell ref="A2:G2"/>
    <mergeCell ref="A3:G3"/>
    <mergeCell ref="A5:P5"/>
    <mergeCell ref="N16:O16"/>
    <mergeCell ref="P14:P17"/>
    <mergeCell ref="N11:O11"/>
    <mergeCell ref="N12:O12"/>
    <mergeCell ref="A6:P6"/>
    <mergeCell ref="A7:P7"/>
    <mergeCell ref="D9:E9"/>
    <mergeCell ref="D10:E10"/>
    <mergeCell ref="N9:O9"/>
    <mergeCell ref="B9:C9"/>
    <mergeCell ref="P10:P13"/>
    <mergeCell ref="A10:A13"/>
    <mergeCell ref="D16:E16"/>
    <mergeCell ref="D13:E13"/>
    <mergeCell ref="A14:A17"/>
    <mergeCell ref="D14:E14"/>
    <mergeCell ref="D15:E15"/>
    <mergeCell ref="N52:O52"/>
    <mergeCell ref="D53:E53"/>
    <mergeCell ref="F53:M53"/>
    <mergeCell ref="N53:O53"/>
    <mergeCell ref="A50:A53"/>
    <mergeCell ref="D50:E50"/>
    <mergeCell ref="F50:M50"/>
    <mergeCell ref="N50:O50"/>
    <mergeCell ref="F15:M15"/>
    <mergeCell ref="F11:M11"/>
    <mergeCell ref="D11:E11"/>
    <mergeCell ref="D12:E12"/>
    <mergeCell ref="F12:M12"/>
    <mergeCell ref="A22:A25"/>
    <mergeCell ref="D22:E22"/>
    <mergeCell ref="F22:M22"/>
    <mergeCell ref="N22:O22"/>
    <mergeCell ref="A18:A21"/>
    <mergeCell ref="A54:A57"/>
    <mergeCell ref="D54:E54"/>
    <mergeCell ref="F54:M54"/>
    <mergeCell ref="N54:O54"/>
    <mergeCell ref="P50:P53"/>
    <mergeCell ref="D51:E51"/>
    <mergeCell ref="F51:M51"/>
    <mergeCell ref="N51:O51"/>
    <mergeCell ref="D52:E52"/>
    <mergeCell ref="F52:M52"/>
    <mergeCell ref="P54:P57"/>
    <mergeCell ref="D55:E55"/>
    <mergeCell ref="F55:M55"/>
    <mergeCell ref="N55:O55"/>
    <mergeCell ref="D56:E56"/>
    <mergeCell ref="F56:M56"/>
    <mergeCell ref="N56:O56"/>
    <mergeCell ref="D57:E57"/>
    <mergeCell ref="F57:M57"/>
    <mergeCell ref="N57:O57"/>
    <mergeCell ref="A58:A61"/>
    <mergeCell ref="D58:E58"/>
    <mergeCell ref="F58:M58"/>
    <mergeCell ref="N58:O58"/>
    <mergeCell ref="A62:A65"/>
    <mergeCell ref="D62:E62"/>
    <mergeCell ref="F62:M62"/>
    <mergeCell ref="N62:O62"/>
    <mergeCell ref="P58:P61"/>
    <mergeCell ref="D59:E59"/>
    <mergeCell ref="F59:M59"/>
    <mergeCell ref="N59:O59"/>
    <mergeCell ref="D60:E60"/>
    <mergeCell ref="F60:M60"/>
    <mergeCell ref="P62:P65"/>
    <mergeCell ref="D63:E63"/>
    <mergeCell ref="F63:M63"/>
    <mergeCell ref="N63:O63"/>
    <mergeCell ref="D64:E64"/>
    <mergeCell ref="F64:M64"/>
    <mergeCell ref="N64:O64"/>
    <mergeCell ref="D65:E65"/>
    <mergeCell ref="F65:M65"/>
    <mergeCell ref="N65:O65"/>
    <mergeCell ref="A66:A69"/>
    <mergeCell ref="D66:E66"/>
    <mergeCell ref="F66:M66"/>
    <mergeCell ref="N66:O66"/>
    <mergeCell ref="A70:A73"/>
    <mergeCell ref="D70:E70"/>
    <mergeCell ref="F70:M70"/>
    <mergeCell ref="N70:O70"/>
    <mergeCell ref="P66:P69"/>
    <mergeCell ref="D67:E67"/>
    <mergeCell ref="F67:M67"/>
    <mergeCell ref="N67:O67"/>
    <mergeCell ref="D68:E68"/>
    <mergeCell ref="F68:M68"/>
    <mergeCell ref="P70:P73"/>
    <mergeCell ref="D71:E71"/>
    <mergeCell ref="F71:M71"/>
    <mergeCell ref="N71:O71"/>
    <mergeCell ref="D72:E72"/>
    <mergeCell ref="F72:M72"/>
    <mergeCell ref="N72:O72"/>
    <mergeCell ref="D73:E73"/>
    <mergeCell ref="F73:M73"/>
    <mergeCell ref="N73:O73"/>
    <mergeCell ref="A74:A77"/>
    <mergeCell ref="D74:E74"/>
    <mergeCell ref="F74:M74"/>
    <mergeCell ref="N74:O74"/>
    <mergeCell ref="A78:A81"/>
    <mergeCell ref="D78:E78"/>
    <mergeCell ref="F78:M78"/>
    <mergeCell ref="N78:O78"/>
    <mergeCell ref="P74:P77"/>
    <mergeCell ref="D75:E75"/>
    <mergeCell ref="F75:M75"/>
    <mergeCell ref="N75:O75"/>
    <mergeCell ref="D76:E76"/>
    <mergeCell ref="F76:M76"/>
    <mergeCell ref="P78:P81"/>
    <mergeCell ref="D79:E79"/>
    <mergeCell ref="F79:M79"/>
    <mergeCell ref="N79:O79"/>
    <mergeCell ref="D80:E80"/>
    <mergeCell ref="F80:M80"/>
    <mergeCell ref="N80:O80"/>
    <mergeCell ref="D81:E81"/>
    <mergeCell ref="F81:M81"/>
    <mergeCell ref="N81:O81"/>
    <mergeCell ref="D85:E85"/>
    <mergeCell ref="F85:M85"/>
    <mergeCell ref="N85:O85"/>
    <mergeCell ref="A82:A85"/>
    <mergeCell ref="D82:E82"/>
    <mergeCell ref="F82:M82"/>
    <mergeCell ref="N82:O82"/>
    <mergeCell ref="A86:A89"/>
    <mergeCell ref="D86:E86"/>
    <mergeCell ref="F86:M86"/>
    <mergeCell ref="N86:O86"/>
    <mergeCell ref="A90:A93"/>
    <mergeCell ref="D90:E90"/>
    <mergeCell ref="F90:M90"/>
    <mergeCell ref="N90:O90"/>
    <mergeCell ref="A94:A97"/>
    <mergeCell ref="D94:E94"/>
    <mergeCell ref="F94:M94"/>
    <mergeCell ref="N94:O94"/>
    <mergeCell ref="P82:P85"/>
    <mergeCell ref="D83:E83"/>
    <mergeCell ref="F83:M83"/>
    <mergeCell ref="N83:O83"/>
    <mergeCell ref="D84:E84"/>
    <mergeCell ref="F84:M84"/>
    <mergeCell ref="P86:P89"/>
    <mergeCell ref="D87:E87"/>
    <mergeCell ref="F87:M87"/>
    <mergeCell ref="N87:O87"/>
    <mergeCell ref="D88:E88"/>
    <mergeCell ref="F88:M88"/>
    <mergeCell ref="N88:O88"/>
    <mergeCell ref="D89:E89"/>
    <mergeCell ref="F89:M89"/>
    <mergeCell ref="N89:O89"/>
    <mergeCell ref="P90:P93"/>
    <mergeCell ref="D91:E91"/>
    <mergeCell ref="F91:M91"/>
    <mergeCell ref="N91:O91"/>
    <mergeCell ref="D92:E92"/>
    <mergeCell ref="F92:M92"/>
    <mergeCell ref="P94:P97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N92:O92"/>
    <mergeCell ref="D93:E93"/>
    <mergeCell ref="F93:M93"/>
    <mergeCell ref="N93:O93"/>
    <mergeCell ref="N100:O100"/>
    <mergeCell ref="D101:E101"/>
    <mergeCell ref="F101:M101"/>
    <mergeCell ref="N101:O101"/>
    <mergeCell ref="A98:A101"/>
    <mergeCell ref="D98:E98"/>
    <mergeCell ref="F98:M98"/>
    <mergeCell ref="N98:O98"/>
    <mergeCell ref="A102:A105"/>
    <mergeCell ref="D102:E102"/>
    <mergeCell ref="F102:M102"/>
    <mergeCell ref="N102:O102"/>
    <mergeCell ref="A106:A109"/>
    <mergeCell ref="D106:E106"/>
    <mergeCell ref="F106:M106"/>
    <mergeCell ref="N106:O106"/>
    <mergeCell ref="A110:A113"/>
    <mergeCell ref="D110:E110"/>
    <mergeCell ref="F110:M110"/>
    <mergeCell ref="N110:O110"/>
    <mergeCell ref="P98:P101"/>
    <mergeCell ref="D99:E99"/>
    <mergeCell ref="F99:M99"/>
    <mergeCell ref="N99:O99"/>
    <mergeCell ref="D100:E100"/>
    <mergeCell ref="F100:M100"/>
    <mergeCell ref="P102:P105"/>
    <mergeCell ref="D103:E103"/>
    <mergeCell ref="F103:M103"/>
    <mergeCell ref="N103:O103"/>
    <mergeCell ref="D104:E104"/>
    <mergeCell ref="F104:M104"/>
    <mergeCell ref="N104:O104"/>
    <mergeCell ref="D105:E105"/>
    <mergeCell ref="F105:M105"/>
    <mergeCell ref="N105:O105"/>
    <mergeCell ref="P106:P109"/>
    <mergeCell ref="D107:E107"/>
    <mergeCell ref="F107:M107"/>
    <mergeCell ref="N107:O107"/>
    <mergeCell ref="D108:E108"/>
    <mergeCell ref="F108:M108"/>
    <mergeCell ref="P110:P113"/>
    <mergeCell ref="D111:E111"/>
    <mergeCell ref="F111:M111"/>
    <mergeCell ref="N111:O111"/>
    <mergeCell ref="D112:E112"/>
    <mergeCell ref="F112:M112"/>
    <mergeCell ref="N112:O112"/>
    <mergeCell ref="D113:E113"/>
    <mergeCell ref="F113:M113"/>
    <mergeCell ref="N113:O113"/>
    <mergeCell ref="N108:O108"/>
    <mergeCell ref="D109:E109"/>
    <mergeCell ref="F109:M109"/>
    <mergeCell ref="N109:O109"/>
    <mergeCell ref="N116:O116"/>
    <mergeCell ref="D117:E117"/>
    <mergeCell ref="F117:M117"/>
    <mergeCell ref="N117:O117"/>
    <mergeCell ref="A114:A117"/>
    <mergeCell ref="D114:E114"/>
    <mergeCell ref="F114:M114"/>
    <mergeCell ref="N114:O114"/>
    <mergeCell ref="A118:A121"/>
    <mergeCell ref="D118:E118"/>
    <mergeCell ref="F118:M118"/>
    <mergeCell ref="N118:O118"/>
    <mergeCell ref="A122:A125"/>
    <mergeCell ref="D122:E122"/>
    <mergeCell ref="F122:M122"/>
    <mergeCell ref="N122:O122"/>
    <mergeCell ref="A126:A129"/>
    <mergeCell ref="D126:E126"/>
    <mergeCell ref="F126:M126"/>
    <mergeCell ref="N126:O126"/>
    <mergeCell ref="P114:P117"/>
    <mergeCell ref="D115:E115"/>
    <mergeCell ref="F115:M115"/>
    <mergeCell ref="N115:O115"/>
    <mergeCell ref="D116:E116"/>
    <mergeCell ref="F116:M116"/>
    <mergeCell ref="P118:P121"/>
    <mergeCell ref="D119:E119"/>
    <mergeCell ref="F119:M119"/>
    <mergeCell ref="N119:O119"/>
    <mergeCell ref="D120:E120"/>
    <mergeCell ref="F120:M120"/>
    <mergeCell ref="N120:O120"/>
    <mergeCell ref="D121:E121"/>
    <mergeCell ref="F121:M121"/>
    <mergeCell ref="N121:O121"/>
    <mergeCell ref="P122:P125"/>
    <mergeCell ref="D123:E123"/>
    <mergeCell ref="F123:M123"/>
    <mergeCell ref="N123:O123"/>
    <mergeCell ref="D124:E124"/>
    <mergeCell ref="F124:M124"/>
    <mergeCell ref="P126:P129"/>
    <mergeCell ref="D127:E127"/>
    <mergeCell ref="F127:M127"/>
    <mergeCell ref="N127:O127"/>
    <mergeCell ref="D128:E128"/>
    <mergeCell ref="F128:M128"/>
    <mergeCell ref="N128:O128"/>
    <mergeCell ref="D129:E129"/>
    <mergeCell ref="F129:M129"/>
    <mergeCell ref="N129:O129"/>
    <mergeCell ref="N124:O124"/>
    <mergeCell ref="D125:E125"/>
    <mergeCell ref="F125:M125"/>
    <mergeCell ref="N125:O125"/>
    <mergeCell ref="N132:O132"/>
    <mergeCell ref="D133:E133"/>
    <mergeCell ref="F133:M133"/>
    <mergeCell ref="N133:O133"/>
    <mergeCell ref="A130:A133"/>
    <mergeCell ref="D130:E130"/>
    <mergeCell ref="F130:M130"/>
    <mergeCell ref="N130:O130"/>
    <mergeCell ref="A134:A137"/>
    <mergeCell ref="D134:E134"/>
    <mergeCell ref="F134:M134"/>
    <mergeCell ref="N134:O134"/>
    <mergeCell ref="A138:A141"/>
    <mergeCell ref="D138:E138"/>
    <mergeCell ref="F138:M138"/>
    <mergeCell ref="N138:O138"/>
    <mergeCell ref="A142:A145"/>
    <mergeCell ref="D142:E142"/>
    <mergeCell ref="F142:M142"/>
    <mergeCell ref="N142:O142"/>
    <mergeCell ref="P130:P133"/>
    <mergeCell ref="D131:E131"/>
    <mergeCell ref="F131:M131"/>
    <mergeCell ref="N131:O131"/>
    <mergeCell ref="D132:E132"/>
    <mergeCell ref="F132:M132"/>
    <mergeCell ref="P134:P137"/>
    <mergeCell ref="D135:E135"/>
    <mergeCell ref="F135:M135"/>
    <mergeCell ref="N135:O135"/>
    <mergeCell ref="D136:E136"/>
    <mergeCell ref="F136:M136"/>
    <mergeCell ref="N136:O136"/>
    <mergeCell ref="D137:E137"/>
    <mergeCell ref="F137:M137"/>
    <mergeCell ref="N137:O137"/>
    <mergeCell ref="P138:P141"/>
    <mergeCell ref="D139:E139"/>
    <mergeCell ref="F139:M139"/>
    <mergeCell ref="N139:O139"/>
    <mergeCell ref="D140:E140"/>
    <mergeCell ref="F140:M140"/>
    <mergeCell ref="P142:P145"/>
    <mergeCell ref="D143:E143"/>
    <mergeCell ref="F143:M143"/>
    <mergeCell ref="N143:O143"/>
    <mergeCell ref="D144:E144"/>
    <mergeCell ref="F144:M144"/>
    <mergeCell ref="N144:O144"/>
    <mergeCell ref="D145:E145"/>
    <mergeCell ref="F145:M145"/>
    <mergeCell ref="N145:O145"/>
    <mergeCell ref="N140:O140"/>
    <mergeCell ref="D141:E141"/>
    <mergeCell ref="F141:M141"/>
    <mergeCell ref="N141:O141"/>
    <mergeCell ref="N148:O148"/>
    <mergeCell ref="D149:E149"/>
    <mergeCell ref="F149:M149"/>
    <mergeCell ref="N149:O149"/>
    <mergeCell ref="A146:A149"/>
    <mergeCell ref="D146:E146"/>
    <mergeCell ref="F146:M146"/>
    <mergeCell ref="N146:O146"/>
    <mergeCell ref="A150:A153"/>
    <mergeCell ref="D150:E150"/>
    <mergeCell ref="F150:M150"/>
    <mergeCell ref="N150:O150"/>
    <mergeCell ref="A154:A157"/>
    <mergeCell ref="D154:E154"/>
    <mergeCell ref="F154:M154"/>
    <mergeCell ref="N154:O154"/>
    <mergeCell ref="A158:A161"/>
    <mergeCell ref="D158:E158"/>
    <mergeCell ref="F158:M158"/>
    <mergeCell ref="N158:O158"/>
    <mergeCell ref="P146:P149"/>
    <mergeCell ref="D147:E147"/>
    <mergeCell ref="F147:M147"/>
    <mergeCell ref="N147:O147"/>
    <mergeCell ref="D148:E148"/>
    <mergeCell ref="F148:M148"/>
    <mergeCell ref="P150:P153"/>
    <mergeCell ref="D151:E151"/>
    <mergeCell ref="F151:M151"/>
    <mergeCell ref="N151:O151"/>
    <mergeCell ref="D152:E152"/>
    <mergeCell ref="F152:M152"/>
    <mergeCell ref="N152:O152"/>
    <mergeCell ref="D153:E153"/>
    <mergeCell ref="F153:M153"/>
    <mergeCell ref="N153:O153"/>
    <mergeCell ref="P154:P157"/>
    <mergeCell ref="D155:E155"/>
    <mergeCell ref="F155:M155"/>
    <mergeCell ref="N155:O155"/>
    <mergeCell ref="D156:E156"/>
    <mergeCell ref="F156:M156"/>
    <mergeCell ref="P158:P161"/>
    <mergeCell ref="D159:E159"/>
    <mergeCell ref="F159:M159"/>
    <mergeCell ref="N159:O159"/>
    <mergeCell ref="D160:E160"/>
    <mergeCell ref="F160:M160"/>
    <mergeCell ref="N160:O160"/>
    <mergeCell ref="D161:E161"/>
    <mergeCell ref="F161:M161"/>
    <mergeCell ref="N161:O161"/>
    <mergeCell ref="N156:O156"/>
    <mergeCell ref="D157:E157"/>
    <mergeCell ref="F157:M157"/>
    <mergeCell ref="N157:O157"/>
    <mergeCell ref="N164:O164"/>
    <mergeCell ref="D165:E165"/>
    <mergeCell ref="F165:M165"/>
    <mergeCell ref="N165:O165"/>
    <mergeCell ref="A162:A165"/>
    <mergeCell ref="D162:E162"/>
    <mergeCell ref="F162:M162"/>
    <mergeCell ref="N162:O162"/>
    <mergeCell ref="A166:A169"/>
    <mergeCell ref="D166:E166"/>
    <mergeCell ref="F166:M166"/>
    <mergeCell ref="N166:O166"/>
    <mergeCell ref="A170:A173"/>
    <mergeCell ref="D170:E170"/>
    <mergeCell ref="F170:M170"/>
    <mergeCell ref="N170:O170"/>
    <mergeCell ref="A174:A177"/>
    <mergeCell ref="D174:E174"/>
    <mergeCell ref="F174:M174"/>
    <mergeCell ref="N174:O174"/>
    <mergeCell ref="P162:P165"/>
    <mergeCell ref="D163:E163"/>
    <mergeCell ref="F163:M163"/>
    <mergeCell ref="N163:O163"/>
    <mergeCell ref="D164:E164"/>
    <mergeCell ref="F164:M164"/>
    <mergeCell ref="P166:P169"/>
    <mergeCell ref="D167:E167"/>
    <mergeCell ref="F167:M167"/>
    <mergeCell ref="N167:O167"/>
    <mergeCell ref="D168:E168"/>
    <mergeCell ref="F168:M168"/>
    <mergeCell ref="N168:O168"/>
    <mergeCell ref="D169:E169"/>
    <mergeCell ref="F169:M169"/>
    <mergeCell ref="N169:O169"/>
    <mergeCell ref="P170:P173"/>
    <mergeCell ref="D171:E171"/>
    <mergeCell ref="F171:M171"/>
    <mergeCell ref="N171:O171"/>
    <mergeCell ref="D172:E172"/>
    <mergeCell ref="F172:M172"/>
    <mergeCell ref="P174:P177"/>
    <mergeCell ref="D175:E175"/>
    <mergeCell ref="F175:M175"/>
    <mergeCell ref="N175:O175"/>
    <mergeCell ref="D176:E176"/>
    <mergeCell ref="F176:M176"/>
    <mergeCell ref="N176:O176"/>
    <mergeCell ref="D177:E177"/>
    <mergeCell ref="F177:M177"/>
    <mergeCell ref="N177:O177"/>
    <mergeCell ref="N172:O172"/>
    <mergeCell ref="D173:E173"/>
    <mergeCell ref="F173:M173"/>
    <mergeCell ref="N173:O173"/>
    <mergeCell ref="N180:O180"/>
    <mergeCell ref="D181:E181"/>
    <mergeCell ref="F181:M181"/>
    <mergeCell ref="N181:O181"/>
    <mergeCell ref="A178:A181"/>
    <mergeCell ref="D178:E178"/>
    <mergeCell ref="F178:M178"/>
    <mergeCell ref="N178:O178"/>
    <mergeCell ref="A182:A185"/>
    <mergeCell ref="D182:E182"/>
    <mergeCell ref="F182:M182"/>
    <mergeCell ref="N182:O182"/>
    <mergeCell ref="A186:A189"/>
    <mergeCell ref="D186:E186"/>
    <mergeCell ref="F186:M186"/>
    <mergeCell ref="N186:O186"/>
    <mergeCell ref="A190:A193"/>
    <mergeCell ref="D190:E190"/>
    <mergeCell ref="F190:M190"/>
    <mergeCell ref="N190:O190"/>
    <mergeCell ref="P178:P181"/>
    <mergeCell ref="D179:E179"/>
    <mergeCell ref="F179:M179"/>
    <mergeCell ref="N179:O179"/>
    <mergeCell ref="D180:E180"/>
    <mergeCell ref="F180:M180"/>
    <mergeCell ref="P182:P185"/>
    <mergeCell ref="D183:E183"/>
    <mergeCell ref="F183:M183"/>
    <mergeCell ref="N183:O183"/>
    <mergeCell ref="D184:E184"/>
    <mergeCell ref="F184:M184"/>
    <mergeCell ref="N184:O184"/>
    <mergeCell ref="D185:E185"/>
    <mergeCell ref="F185:M185"/>
    <mergeCell ref="N185:O185"/>
    <mergeCell ref="P186:P189"/>
    <mergeCell ref="D187:E187"/>
    <mergeCell ref="F187:M187"/>
    <mergeCell ref="N187:O187"/>
    <mergeCell ref="D188:E188"/>
    <mergeCell ref="F188:M188"/>
    <mergeCell ref="P190:P193"/>
    <mergeCell ref="D191:E191"/>
    <mergeCell ref="F191:M191"/>
    <mergeCell ref="N191:O191"/>
    <mergeCell ref="D192:E192"/>
    <mergeCell ref="F192:M192"/>
    <mergeCell ref="N192:O192"/>
    <mergeCell ref="D193:E193"/>
    <mergeCell ref="F193:M193"/>
    <mergeCell ref="N193:O193"/>
    <mergeCell ref="N188:O188"/>
    <mergeCell ref="D189:E189"/>
    <mergeCell ref="F189:M189"/>
    <mergeCell ref="N189:O189"/>
    <mergeCell ref="N196:O196"/>
    <mergeCell ref="D197:E197"/>
    <mergeCell ref="F197:M197"/>
    <mergeCell ref="N197:O197"/>
    <mergeCell ref="A194:A197"/>
    <mergeCell ref="D194:E194"/>
    <mergeCell ref="F194:M194"/>
    <mergeCell ref="N194:O194"/>
    <mergeCell ref="A198:A201"/>
    <mergeCell ref="D198:E198"/>
    <mergeCell ref="F198:M198"/>
    <mergeCell ref="N198:O198"/>
    <mergeCell ref="A202:A205"/>
    <mergeCell ref="D202:E202"/>
    <mergeCell ref="F202:M202"/>
    <mergeCell ref="N202:O202"/>
    <mergeCell ref="A206:A209"/>
    <mergeCell ref="D206:E206"/>
    <mergeCell ref="F206:M206"/>
    <mergeCell ref="N206:O206"/>
    <mergeCell ref="P194:P197"/>
    <mergeCell ref="D195:E195"/>
    <mergeCell ref="F195:M195"/>
    <mergeCell ref="N195:O195"/>
    <mergeCell ref="D196:E196"/>
    <mergeCell ref="F196:M196"/>
    <mergeCell ref="P198:P201"/>
    <mergeCell ref="D199:E199"/>
    <mergeCell ref="F199:M199"/>
    <mergeCell ref="N199:O199"/>
    <mergeCell ref="D200:E200"/>
    <mergeCell ref="F200:M200"/>
    <mergeCell ref="N200:O200"/>
    <mergeCell ref="D201:E201"/>
    <mergeCell ref="F201:M201"/>
    <mergeCell ref="N201:O201"/>
    <mergeCell ref="P202:P205"/>
    <mergeCell ref="D203:E203"/>
    <mergeCell ref="F203:M203"/>
    <mergeCell ref="N203:O203"/>
    <mergeCell ref="D204:E204"/>
    <mergeCell ref="F204:M204"/>
    <mergeCell ref="P206:P209"/>
    <mergeCell ref="D207:E207"/>
    <mergeCell ref="F207:M207"/>
    <mergeCell ref="N207:O207"/>
    <mergeCell ref="D208:E208"/>
    <mergeCell ref="F208:M208"/>
    <mergeCell ref="N208:O208"/>
    <mergeCell ref="D209:E209"/>
    <mergeCell ref="F209:M209"/>
    <mergeCell ref="N209:O209"/>
    <mergeCell ref="N204:O204"/>
    <mergeCell ref="D205:E205"/>
    <mergeCell ref="F205:M205"/>
    <mergeCell ref="N205:O205"/>
  </mergeCells>
  <phoneticPr fontId="30" type="noConversion"/>
  <pageMargins left="0.37" right="0.27" top="0.33" bottom="0.37" header="0.3" footer="0.3"/>
  <pageSetup paperSize="9" scale="81" orientation="landscape" horizontalDpi="300" verticalDpi="300" r:id="rId2"/>
  <headerFooter alignWithMargins="0"/>
  <drawing r:id="rId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66"/>
  <sheetViews>
    <sheetView topLeftCell="A2" workbookViewId="0">
      <selection activeCell="E28" sqref="E28 G28"/>
    </sheetView>
  </sheetViews>
  <sheetFormatPr defaultColWidth="8" defaultRowHeight="16.5" x14ac:dyDescent="0.25"/>
  <cols>
    <col min="1" max="1" width="4.625" style="93" customWidth="1"/>
    <col min="2" max="2" width="21.125" style="93" customWidth="1"/>
    <col min="3" max="3" width="12.25" style="93" customWidth="1"/>
    <col min="4" max="5" width="12.875" style="93" customWidth="1"/>
    <col min="6" max="6" width="14.25" style="93" customWidth="1"/>
    <col min="7" max="8" width="12.875" style="93" customWidth="1"/>
    <col min="9" max="9" width="22.625" style="93" customWidth="1"/>
    <col min="10" max="16384" width="8" style="93"/>
  </cols>
  <sheetData>
    <row r="1" spans="1:11" x14ac:dyDescent="0.25">
      <c r="I1" s="121" t="s">
        <v>113</v>
      </c>
    </row>
    <row r="2" spans="1:11" x14ac:dyDescent="0.25">
      <c r="A2" s="325" t="s">
        <v>17</v>
      </c>
      <c r="B2" s="325"/>
      <c r="C2" s="325"/>
      <c r="D2" s="325"/>
      <c r="E2" s="98"/>
      <c r="F2" s="98"/>
      <c r="G2" s="327" t="s">
        <v>12</v>
      </c>
      <c r="H2" s="327"/>
      <c r="I2" s="327"/>
    </row>
    <row r="3" spans="1:11" x14ac:dyDescent="0.25">
      <c r="A3" s="326" t="s">
        <v>16</v>
      </c>
      <c r="B3" s="326"/>
      <c r="C3" s="326"/>
      <c r="D3" s="326"/>
      <c r="E3" s="98"/>
      <c r="F3" s="98"/>
      <c r="G3" s="327" t="s">
        <v>13</v>
      </c>
      <c r="H3" s="327"/>
      <c r="I3" s="327"/>
    </row>
    <row r="5" spans="1:11" ht="20.25" x14ac:dyDescent="0.3">
      <c r="A5" s="331" t="s">
        <v>114</v>
      </c>
      <c r="B5" s="331"/>
      <c r="C5" s="331"/>
      <c r="D5" s="331"/>
      <c r="E5" s="331"/>
      <c r="F5" s="331"/>
      <c r="G5" s="331"/>
      <c r="H5" s="331"/>
      <c r="I5" s="331"/>
    </row>
    <row r="6" spans="1:11" ht="20.25" x14ac:dyDescent="0.3">
      <c r="A6" s="331" t="s">
        <v>41</v>
      </c>
      <c r="B6" s="331"/>
      <c r="C6" s="331"/>
      <c r="D6" s="331"/>
      <c r="E6" s="331"/>
      <c r="F6" s="331"/>
      <c r="G6" s="331"/>
      <c r="H6" s="331"/>
      <c r="I6" s="331"/>
    </row>
    <row r="7" spans="1:11" ht="20.25" x14ac:dyDescent="0.3">
      <c r="A7" s="331" t="s">
        <v>115</v>
      </c>
      <c r="B7" s="331"/>
      <c r="C7" s="331"/>
      <c r="D7" s="331"/>
      <c r="E7" s="331"/>
      <c r="F7" s="331"/>
      <c r="G7" s="331"/>
      <c r="H7" s="331"/>
      <c r="I7" s="331"/>
    </row>
    <row r="9" spans="1:11" s="197" customFormat="1" ht="55.5" customHeight="1" x14ac:dyDescent="0.25">
      <c r="A9" s="74" t="s">
        <v>0</v>
      </c>
      <c r="B9" s="399" t="s">
        <v>71</v>
      </c>
      <c r="C9" s="400"/>
      <c r="D9" s="86" t="s">
        <v>116</v>
      </c>
      <c r="E9" s="86" t="s">
        <v>117</v>
      </c>
      <c r="F9" s="86" t="s">
        <v>118</v>
      </c>
      <c r="G9" s="86" t="s">
        <v>119</v>
      </c>
      <c r="H9" s="86" t="s">
        <v>120</v>
      </c>
      <c r="I9" s="74" t="s">
        <v>14</v>
      </c>
      <c r="K9" s="198"/>
    </row>
    <row r="10" spans="1:11" s="199" customFormat="1" ht="14.25" customHeight="1" x14ac:dyDescent="0.25">
      <c r="A10" s="116" t="s">
        <v>1</v>
      </c>
      <c r="B10" s="401" t="s">
        <v>2</v>
      </c>
      <c r="C10" s="402"/>
      <c r="D10" s="117" t="s">
        <v>3</v>
      </c>
      <c r="E10" s="117" t="s">
        <v>4</v>
      </c>
      <c r="F10" s="117" t="s">
        <v>5</v>
      </c>
      <c r="G10" s="117" t="s">
        <v>6</v>
      </c>
      <c r="H10" s="117" t="s">
        <v>7</v>
      </c>
      <c r="I10" s="116" t="s">
        <v>8</v>
      </c>
      <c r="K10" s="200"/>
    </row>
    <row r="11" spans="1:11" ht="20.25" customHeight="1" x14ac:dyDescent="0.25">
      <c r="A11" s="88">
        <v>1</v>
      </c>
      <c r="B11" s="77" t="s">
        <v>54</v>
      </c>
      <c r="C11" s="78" t="s">
        <v>55</v>
      </c>
      <c r="D11" s="91">
        <v>4</v>
      </c>
      <c r="E11" s="119">
        <f t="shared" ref="E11:E60" si="0">D11*4</f>
        <v>16</v>
      </c>
      <c r="F11" s="91">
        <v>3</v>
      </c>
      <c r="G11" s="119">
        <f t="shared" ref="G11:G60" si="1">F11*4</f>
        <v>12</v>
      </c>
      <c r="H11" s="120">
        <f t="shared" ref="H11:H60" si="2">E11+G11</f>
        <v>28</v>
      </c>
      <c r="I11" s="118"/>
    </row>
    <row r="12" spans="1:11" ht="20.25" customHeight="1" x14ac:dyDescent="0.25">
      <c r="A12" s="88">
        <v>2</v>
      </c>
      <c r="B12" s="80" t="s">
        <v>56</v>
      </c>
      <c r="C12" s="81" t="s">
        <v>57</v>
      </c>
      <c r="D12" s="91"/>
      <c r="E12" s="119">
        <f t="shared" si="0"/>
        <v>0</v>
      </c>
      <c r="F12" s="91"/>
      <c r="G12" s="119">
        <f t="shared" si="1"/>
        <v>0</v>
      </c>
      <c r="H12" s="120">
        <f t="shared" si="2"/>
        <v>0</v>
      </c>
      <c r="I12" s="118"/>
    </row>
    <row r="13" spans="1:11" ht="20.25" customHeight="1" x14ac:dyDescent="0.25">
      <c r="A13" s="88">
        <v>3</v>
      </c>
      <c r="B13" s="80" t="s">
        <v>58</v>
      </c>
      <c r="C13" s="81" t="s">
        <v>59</v>
      </c>
      <c r="D13" s="91"/>
      <c r="E13" s="119">
        <f t="shared" si="0"/>
        <v>0</v>
      </c>
      <c r="F13" s="91"/>
      <c r="G13" s="119">
        <f t="shared" si="1"/>
        <v>0</v>
      </c>
      <c r="H13" s="120">
        <f t="shared" si="2"/>
        <v>0</v>
      </c>
      <c r="I13" s="118"/>
    </row>
    <row r="14" spans="1:11" ht="20.25" customHeight="1" x14ac:dyDescent="0.25">
      <c r="A14" s="88">
        <v>4</v>
      </c>
      <c r="B14" s="80" t="s">
        <v>60</v>
      </c>
      <c r="C14" s="81" t="s">
        <v>61</v>
      </c>
      <c r="D14" s="91"/>
      <c r="E14" s="119">
        <f t="shared" si="0"/>
        <v>0</v>
      </c>
      <c r="F14" s="91"/>
      <c r="G14" s="119">
        <f t="shared" si="1"/>
        <v>0</v>
      </c>
      <c r="H14" s="120">
        <f t="shared" si="2"/>
        <v>0</v>
      </c>
      <c r="I14" s="118"/>
    </row>
    <row r="15" spans="1:11" ht="20.25" customHeight="1" x14ac:dyDescent="0.25">
      <c r="A15" s="88">
        <v>5</v>
      </c>
      <c r="B15" s="80" t="s">
        <v>62</v>
      </c>
      <c r="C15" s="81" t="s">
        <v>63</v>
      </c>
      <c r="D15" s="91"/>
      <c r="E15" s="119">
        <f t="shared" si="0"/>
        <v>0</v>
      </c>
      <c r="F15" s="91"/>
      <c r="G15" s="119">
        <f t="shared" si="1"/>
        <v>0</v>
      </c>
      <c r="H15" s="120">
        <f t="shared" si="2"/>
        <v>0</v>
      </c>
      <c r="I15" s="118"/>
    </row>
    <row r="16" spans="1:11" ht="20.25" customHeight="1" x14ac:dyDescent="0.25">
      <c r="A16" s="88">
        <v>6</v>
      </c>
      <c r="B16" s="80" t="s">
        <v>64</v>
      </c>
      <c r="C16" s="81" t="s">
        <v>65</v>
      </c>
      <c r="D16" s="91"/>
      <c r="E16" s="119">
        <f t="shared" si="0"/>
        <v>0</v>
      </c>
      <c r="F16" s="91"/>
      <c r="G16" s="119">
        <f t="shared" si="1"/>
        <v>0</v>
      </c>
      <c r="H16" s="120">
        <f t="shared" si="2"/>
        <v>0</v>
      </c>
      <c r="I16" s="118"/>
    </row>
    <row r="17" spans="1:9" ht="20.25" customHeight="1" x14ac:dyDescent="0.25">
      <c r="A17" s="88">
        <v>7</v>
      </c>
      <c r="B17" s="77"/>
      <c r="C17" s="78"/>
      <c r="D17" s="91"/>
      <c r="E17" s="119">
        <f t="shared" si="0"/>
        <v>0</v>
      </c>
      <c r="F17" s="91"/>
      <c r="G17" s="119">
        <f t="shared" si="1"/>
        <v>0</v>
      </c>
      <c r="H17" s="120">
        <f t="shared" si="2"/>
        <v>0</v>
      </c>
      <c r="I17" s="118"/>
    </row>
    <row r="18" spans="1:9" ht="20.25" customHeight="1" x14ac:dyDescent="0.25">
      <c r="A18" s="88">
        <v>8</v>
      </c>
      <c r="B18" s="80"/>
      <c r="C18" s="81"/>
      <c r="D18" s="91"/>
      <c r="E18" s="119">
        <f t="shared" si="0"/>
        <v>0</v>
      </c>
      <c r="F18" s="91"/>
      <c r="G18" s="119">
        <f t="shared" si="1"/>
        <v>0</v>
      </c>
      <c r="H18" s="120">
        <f t="shared" si="2"/>
        <v>0</v>
      </c>
      <c r="I18" s="118"/>
    </row>
    <row r="19" spans="1:9" ht="20.25" customHeight="1" x14ac:dyDescent="0.25">
      <c r="A19" s="88">
        <v>9</v>
      </c>
      <c r="B19" s="80"/>
      <c r="C19" s="81"/>
      <c r="D19" s="91"/>
      <c r="E19" s="119">
        <f t="shared" si="0"/>
        <v>0</v>
      </c>
      <c r="F19" s="91"/>
      <c r="G19" s="119">
        <f t="shared" si="1"/>
        <v>0</v>
      </c>
      <c r="H19" s="120">
        <f t="shared" si="2"/>
        <v>0</v>
      </c>
      <c r="I19" s="118"/>
    </row>
    <row r="20" spans="1:9" ht="20.25" customHeight="1" x14ac:dyDescent="0.25">
      <c r="A20" s="88">
        <v>10</v>
      </c>
      <c r="B20" s="80"/>
      <c r="C20" s="81"/>
      <c r="D20" s="91"/>
      <c r="E20" s="119">
        <f t="shared" si="0"/>
        <v>0</v>
      </c>
      <c r="F20" s="91"/>
      <c r="G20" s="119">
        <f t="shared" si="1"/>
        <v>0</v>
      </c>
      <c r="H20" s="120">
        <f t="shared" si="2"/>
        <v>0</v>
      </c>
      <c r="I20" s="118"/>
    </row>
    <row r="21" spans="1:9" ht="20.25" customHeight="1" x14ac:dyDescent="0.25">
      <c r="A21" s="88">
        <v>11</v>
      </c>
      <c r="B21" s="80"/>
      <c r="C21" s="81"/>
      <c r="D21" s="91"/>
      <c r="E21" s="119">
        <f t="shared" si="0"/>
        <v>0</v>
      </c>
      <c r="F21" s="91"/>
      <c r="G21" s="119">
        <f t="shared" si="1"/>
        <v>0</v>
      </c>
      <c r="H21" s="120">
        <f t="shared" si="2"/>
        <v>0</v>
      </c>
      <c r="I21" s="118"/>
    </row>
    <row r="22" spans="1:9" ht="20.25" customHeight="1" x14ac:dyDescent="0.25">
      <c r="A22" s="88">
        <v>12</v>
      </c>
      <c r="B22" s="80"/>
      <c r="C22" s="81"/>
      <c r="D22" s="91"/>
      <c r="E22" s="119">
        <f t="shared" si="0"/>
        <v>0</v>
      </c>
      <c r="F22" s="91"/>
      <c r="G22" s="119">
        <f t="shared" si="1"/>
        <v>0</v>
      </c>
      <c r="H22" s="120">
        <f t="shared" si="2"/>
        <v>0</v>
      </c>
      <c r="I22" s="118"/>
    </row>
    <row r="23" spans="1:9" ht="20.25" customHeight="1" x14ac:dyDescent="0.25">
      <c r="A23" s="88">
        <v>13</v>
      </c>
      <c r="B23" s="77"/>
      <c r="C23" s="78"/>
      <c r="D23" s="91"/>
      <c r="E23" s="119">
        <f t="shared" si="0"/>
        <v>0</v>
      </c>
      <c r="F23" s="91"/>
      <c r="G23" s="119">
        <f t="shared" si="1"/>
        <v>0</v>
      </c>
      <c r="H23" s="120">
        <f t="shared" si="2"/>
        <v>0</v>
      </c>
      <c r="I23" s="118"/>
    </row>
    <row r="24" spans="1:9" ht="20.25" customHeight="1" x14ac:dyDescent="0.25">
      <c r="A24" s="88">
        <v>14</v>
      </c>
      <c r="B24" s="80"/>
      <c r="C24" s="81"/>
      <c r="D24" s="91"/>
      <c r="E24" s="119">
        <f t="shared" si="0"/>
        <v>0</v>
      </c>
      <c r="F24" s="91"/>
      <c r="G24" s="119">
        <f t="shared" si="1"/>
        <v>0</v>
      </c>
      <c r="H24" s="120">
        <f t="shared" si="2"/>
        <v>0</v>
      </c>
      <c r="I24" s="118"/>
    </row>
    <row r="25" spans="1:9" ht="20.25" customHeight="1" x14ac:dyDescent="0.25">
      <c r="A25" s="88">
        <v>15</v>
      </c>
      <c r="B25" s="80"/>
      <c r="C25" s="81"/>
      <c r="D25" s="91"/>
      <c r="E25" s="119">
        <f t="shared" si="0"/>
        <v>0</v>
      </c>
      <c r="F25" s="91"/>
      <c r="G25" s="119">
        <f t="shared" si="1"/>
        <v>0</v>
      </c>
      <c r="H25" s="120">
        <f t="shared" si="2"/>
        <v>0</v>
      </c>
      <c r="I25" s="118"/>
    </row>
    <row r="26" spans="1:9" ht="20.25" customHeight="1" x14ac:dyDescent="0.25">
      <c r="A26" s="88">
        <v>16</v>
      </c>
      <c r="B26" s="80"/>
      <c r="C26" s="81"/>
      <c r="D26" s="91"/>
      <c r="E26" s="119">
        <f t="shared" si="0"/>
        <v>0</v>
      </c>
      <c r="F26" s="91"/>
      <c r="G26" s="119">
        <f t="shared" si="1"/>
        <v>0</v>
      </c>
      <c r="H26" s="120">
        <f t="shared" si="2"/>
        <v>0</v>
      </c>
      <c r="I26" s="118"/>
    </row>
    <row r="27" spans="1:9" ht="20.25" customHeight="1" x14ac:dyDescent="0.25">
      <c r="A27" s="88">
        <v>17</v>
      </c>
      <c r="B27" s="80"/>
      <c r="C27" s="81"/>
      <c r="D27" s="91"/>
      <c r="E27" s="119">
        <f t="shared" si="0"/>
        <v>0</v>
      </c>
      <c r="F27" s="91"/>
      <c r="G27" s="119">
        <f t="shared" si="1"/>
        <v>0</v>
      </c>
      <c r="H27" s="120">
        <f t="shared" si="2"/>
        <v>0</v>
      </c>
      <c r="I27" s="118"/>
    </row>
    <row r="28" spans="1:9" ht="20.25" customHeight="1" x14ac:dyDescent="0.25">
      <c r="A28" s="88">
        <v>18</v>
      </c>
      <c r="B28" s="80"/>
      <c r="C28" s="81"/>
      <c r="D28" s="91"/>
      <c r="E28" s="119">
        <f t="shared" si="0"/>
        <v>0</v>
      </c>
      <c r="F28" s="91"/>
      <c r="G28" s="119">
        <f t="shared" si="1"/>
        <v>0</v>
      </c>
      <c r="H28" s="120">
        <f t="shared" si="2"/>
        <v>0</v>
      </c>
      <c r="I28" s="118"/>
    </row>
    <row r="29" spans="1:9" ht="20.25" customHeight="1" x14ac:dyDescent="0.25">
      <c r="A29" s="88">
        <v>19</v>
      </c>
      <c r="B29" s="77"/>
      <c r="C29" s="78"/>
      <c r="D29" s="91"/>
      <c r="E29" s="119">
        <f t="shared" si="0"/>
        <v>0</v>
      </c>
      <c r="F29" s="91"/>
      <c r="G29" s="119">
        <f t="shared" si="1"/>
        <v>0</v>
      </c>
      <c r="H29" s="120">
        <f t="shared" si="2"/>
        <v>0</v>
      </c>
      <c r="I29" s="118"/>
    </row>
    <row r="30" spans="1:9" ht="20.25" customHeight="1" x14ac:dyDescent="0.25">
      <c r="A30" s="88">
        <v>20</v>
      </c>
      <c r="B30" s="80"/>
      <c r="C30" s="81"/>
      <c r="D30" s="91"/>
      <c r="E30" s="119">
        <f t="shared" si="0"/>
        <v>0</v>
      </c>
      <c r="F30" s="91"/>
      <c r="G30" s="119">
        <f t="shared" si="1"/>
        <v>0</v>
      </c>
      <c r="H30" s="120">
        <f t="shared" si="2"/>
        <v>0</v>
      </c>
      <c r="I30" s="118"/>
    </row>
    <row r="31" spans="1:9" ht="20.25" customHeight="1" x14ac:dyDescent="0.25">
      <c r="A31" s="88">
        <v>21</v>
      </c>
      <c r="B31" s="80"/>
      <c r="C31" s="81"/>
      <c r="D31" s="91"/>
      <c r="E31" s="119">
        <f t="shared" si="0"/>
        <v>0</v>
      </c>
      <c r="F31" s="91"/>
      <c r="G31" s="119">
        <f t="shared" si="1"/>
        <v>0</v>
      </c>
      <c r="H31" s="120">
        <f t="shared" si="2"/>
        <v>0</v>
      </c>
      <c r="I31" s="118"/>
    </row>
    <row r="32" spans="1:9" ht="20.25" customHeight="1" x14ac:dyDescent="0.25">
      <c r="A32" s="88">
        <v>22</v>
      </c>
      <c r="B32" s="80"/>
      <c r="C32" s="81"/>
      <c r="D32" s="91"/>
      <c r="E32" s="119">
        <f t="shared" si="0"/>
        <v>0</v>
      </c>
      <c r="F32" s="91"/>
      <c r="G32" s="119">
        <f t="shared" si="1"/>
        <v>0</v>
      </c>
      <c r="H32" s="120">
        <f t="shared" si="2"/>
        <v>0</v>
      </c>
      <c r="I32" s="118"/>
    </row>
    <row r="33" spans="1:9" ht="20.25" customHeight="1" x14ac:dyDescent="0.25">
      <c r="A33" s="88">
        <v>23</v>
      </c>
      <c r="B33" s="80"/>
      <c r="C33" s="81"/>
      <c r="D33" s="91"/>
      <c r="E33" s="119">
        <f t="shared" si="0"/>
        <v>0</v>
      </c>
      <c r="F33" s="91"/>
      <c r="G33" s="119">
        <f t="shared" si="1"/>
        <v>0</v>
      </c>
      <c r="H33" s="120">
        <f t="shared" si="2"/>
        <v>0</v>
      </c>
      <c r="I33" s="118"/>
    </row>
    <row r="34" spans="1:9" ht="20.25" customHeight="1" x14ac:dyDescent="0.25">
      <c r="A34" s="88">
        <v>24</v>
      </c>
      <c r="B34" s="80"/>
      <c r="C34" s="81"/>
      <c r="D34" s="91"/>
      <c r="E34" s="119">
        <f t="shared" si="0"/>
        <v>0</v>
      </c>
      <c r="F34" s="91"/>
      <c r="G34" s="119">
        <f t="shared" si="1"/>
        <v>0</v>
      </c>
      <c r="H34" s="120">
        <f t="shared" si="2"/>
        <v>0</v>
      </c>
      <c r="I34" s="118"/>
    </row>
    <row r="35" spans="1:9" ht="20.25" customHeight="1" x14ac:dyDescent="0.25">
      <c r="A35" s="88">
        <v>25</v>
      </c>
      <c r="B35" s="77"/>
      <c r="C35" s="78"/>
      <c r="D35" s="91"/>
      <c r="E35" s="119">
        <f t="shared" si="0"/>
        <v>0</v>
      </c>
      <c r="F35" s="91"/>
      <c r="G35" s="119">
        <f t="shared" si="1"/>
        <v>0</v>
      </c>
      <c r="H35" s="120">
        <f t="shared" si="2"/>
        <v>0</v>
      </c>
      <c r="I35" s="118"/>
    </row>
    <row r="36" spans="1:9" ht="20.25" customHeight="1" x14ac:dyDescent="0.25">
      <c r="A36" s="88">
        <v>26</v>
      </c>
      <c r="B36" s="80"/>
      <c r="C36" s="81"/>
      <c r="D36" s="91"/>
      <c r="E36" s="119">
        <f t="shared" si="0"/>
        <v>0</v>
      </c>
      <c r="F36" s="91"/>
      <c r="G36" s="119">
        <f t="shared" si="1"/>
        <v>0</v>
      </c>
      <c r="H36" s="120">
        <f t="shared" si="2"/>
        <v>0</v>
      </c>
      <c r="I36" s="118"/>
    </row>
    <row r="37" spans="1:9" ht="20.25" customHeight="1" x14ac:dyDescent="0.25">
      <c r="A37" s="88">
        <v>27</v>
      </c>
      <c r="B37" s="80"/>
      <c r="C37" s="81"/>
      <c r="D37" s="91"/>
      <c r="E37" s="119">
        <f t="shared" si="0"/>
        <v>0</v>
      </c>
      <c r="F37" s="91"/>
      <c r="G37" s="119">
        <f t="shared" si="1"/>
        <v>0</v>
      </c>
      <c r="H37" s="120">
        <f t="shared" si="2"/>
        <v>0</v>
      </c>
      <c r="I37" s="118"/>
    </row>
    <row r="38" spans="1:9" ht="20.25" customHeight="1" x14ac:dyDescent="0.25">
      <c r="A38" s="88">
        <v>28</v>
      </c>
      <c r="B38" s="80"/>
      <c r="C38" s="81"/>
      <c r="D38" s="91"/>
      <c r="E38" s="119">
        <f t="shared" si="0"/>
        <v>0</v>
      </c>
      <c r="F38" s="91"/>
      <c r="G38" s="119">
        <f t="shared" si="1"/>
        <v>0</v>
      </c>
      <c r="H38" s="120">
        <f t="shared" si="2"/>
        <v>0</v>
      </c>
      <c r="I38" s="118"/>
    </row>
    <row r="39" spans="1:9" ht="20.25" customHeight="1" x14ac:dyDescent="0.25">
      <c r="A39" s="88">
        <v>29</v>
      </c>
      <c r="B39" s="80"/>
      <c r="C39" s="81"/>
      <c r="D39" s="91"/>
      <c r="E39" s="119">
        <f t="shared" si="0"/>
        <v>0</v>
      </c>
      <c r="F39" s="91"/>
      <c r="G39" s="119">
        <f t="shared" si="1"/>
        <v>0</v>
      </c>
      <c r="H39" s="120">
        <f t="shared" si="2"/>
        <v>0</v>
      </c>
      <c r="I39" s="118"/>
    </row>
    <row r="40" spans="1:9" ht="20.25" customHeight="1" x14ac:dyDescent="0.25">
      <c r="A40" s="88">
        <v>30</v>
      </c>
      <c r="B40" s="80"/>
      <c r="C40" s="81"/>
      <c r="D40" s="91"/>
      <c r="E40" s="119">
        <f t="shared" si="0"/>
        <v>0</v>
      </c>
      <c r="F40" s="91"/>
      <c r="G40" s="119">
        <f t="shared" si="1"/>
        <v>0</v>
      </c>
      <c r="H40" s="120">
        <f t="shared" si="2"/>
        <v>0</v>
      </c>
      <c r="I40" s="118"/>
    </row>
    <row r="41" spans="1:9" ht="20.25" customHeight="1" x14ac:dyDescent="0.25">
      <c r="A41" s="88">
        <v>31</v>
      </c>
      <c r="B41" s="77"/>
      <c r="C41" s="78"/>
      <c r="D41" s="91"/>
      <c r="E41" s="119">
        <f t="shared" si="0"/>
        <v>0</v>
      </c>
      <c r="F41" s="91"/>
      <c r="G41" s="119">
        <f t="shared" si="1"/>
        <v>0</v>
      </c>
      <c r="H41" s="120">
        <f t="shared" si="2"/>
        <v>0</v>
      </c>
      <c r="I41" s="118"/>
    </row>
    <row r="42" spans="1:9" ht="20.25" customHeight="1" x14ac:dyDescent="0.25">
      <c r="A42" s="88">
        <v>32</v>
      </c>
      <c r="B42" s="80"/>
      <c r="C42" s="81"/>
      <c r="D42" s="91"/>
      <c r="E42" s="119">
        <f t="shared" si="0"/>
        <v>0</v>
      </c>
      <c r="F42" s="91"/>
      <c r="G42" s="119">
        <f t="shared" si="1"/>
        <v>0</v>
      </c>
      <c r="H42" s="120">
        <f t="shared" si="2"/>
        <v>0</v>
      </c>
      <c r="I42" s="118"/>
    </row>
    <row r="43" spans="1:9" ht="20.25" customHeight="1" x14ac:dyDescent="0.25">
      <c r="A43" s="88">
        <v>33</v>
      </c>
      <c r="B43" s="80"/>
      <c r="C43" s="81"/>
      <c r="D43" s="91"/>
      <c r="E43" s="119">
        <f t="shared" si="0"/>
        <v>0</v>
      </c>
      <c r="F43" s="91"/>
      <c r="G43" s="119">
        <f t="shared" si="1"/>
        <v>0</v>
      </c>
      <c r="H43" s="120">
        <f t="shared" si="2"/>
        <v>0</v>
      </c>
      <c r="I43" s="118"/>
    </row>
    <row r="44" spans="1:9" ht="20.25" customHeight="1" x14ac:dyDescent="0.25">
      <c r="A44" s="88">
        <v>34</v>
      </c>
      <c r="B44" s="80"/>
      <c r="C44" s="81"/>
      <c r="D44" s="91"/>
      <c r="E44" s="119">
        <f t="shared" si="0"/>
        <v>0</v>
      </c>
      <c r="F44" s="91"/>
      <c r="G44" s="119">
        <f t="shared" si="1"/>
        <v>0</v>
      </c>
      <c r="H44" s="120">
        <f t="shared" si="2"/>
        <v>0</v>
      </c>
      <c r="I44" s="118"/>
    </row>
    <row r="45" spans="1:9" ht="20.25" customHeight="1" x14ac:dyDescent="0.25">
      <c r="A45" s="88">
        <v>35</v>
      </c>
      <c r="B45" s="80"/>
      <c r="C45" s="81"/>
      <c r="D45" s="91"/>
      <c r="E45" s="119">
        <f t="shared" si="0"/>
        <v>0</v>
      </c>
      <c r="F45" s="91"/>
      <c r="G45" s="119">
        <f t="shared" si="1"/>
        <v>0</v>
      </c>
      <c r="H45" s="120">
        <f t="shared" si="2"/>
        <v>0</v>
      </c>
      <c r="I45" s="118"/>
    </row>
    <row r="46" spans="1:9" ht="20.25" customHeight="1" x14ac:dyDescent="0.25">
      <c r="A46" s="88">
        <v>36</v>
      </c>
      <c r="B46" s="80"/>
      <c r="C46" s="81"/>
      <c r="D46" s="91"/>
      <c r="E46" s="119">
        <f t="shared" si="0"/>
        <v>0</v>
      </c>
      <c r="F46" s="91"/>
      <c r="G46" s="119">
        <f t="shared" si="1"/>
        <v>0</v>
      </c>
      <c r="H46" s="120">
        <f t="shared" si="2"/>
        <v>0</v>
      </c>
      <c r="I46" s="118"/>
    </row>
    <row r="47" spans="1:9" ht="20.25" customHeight="1" x14ac:dyDescent="0.25">
      <c r="A47" s="88">
        <v>37</v>
      </c>
      <c r="B47" s="77"/>
      <c r="C47" s="78"/>
      <c r="D47" s="91"/>
      <c r="E47" s="119">
        <f t="shared" si="0"/>
        <v>0</v>
      </c>
      <c r="F47" s="91"/>
      <c r="G47" s="119">
        <f t="shared" si="1"/>
        <v>0</v>
      </c>
      <c r="H47" s="120">
        <f t="shared" si="2"/>
        <v>0</v>
      </c>
      <c r="I47" s="118"/>
    </row>
    <row r="48" spans="1:9" ht="20.25" customHeight="1" x14ac:dyDescent="0.25">
      <c r="A48" s="88">
        <v>38</v>
      </c>
      <c r="B48" s="80"/>
      <c r="C48" s="81"/>
      <c r="D48" s="91"/>
      <c r="E48" s="119">
        <f t="shared" si="0"/>
        <v>0</v>
      </c>
      <c r="F48" s="91"/>
      <c r="G48" s="119">
        <f t="shared" si="1"/>
        <v>0</v>
      </c>
      <c r="H48" s="120">
        <f t="shared" si="2"/>
        <v>0</v>
      </c>
      <c r="I48" s="118"/>
    </row>
    <row r="49" spans="1:9" ht="20.25" customHeight="1" x14ac:dyDescent="0.25">
      <c r="A49" s="88">
        <v>39</v>
      </c>
      <c r="B49" s="80"/>
      <c r="C49" s="81"/>
      <c r="D49" s="91"/>
      <c r="E49" s="119">
        <f t="shared" si="0"/>
        <v>0</v>
      </c>
      <c r="F49" s="91"/>
      <c r="G49" s="119">
        <f t="shared" si="1"/>
        <v>0</v>
      </c>
      <c r="H49" s="120">
        <f t="shared" si="2"/>
        <v>0</v>
      </c>
      <c r="I49" s="118"/>
    </row>
    <row r="50" spans="1:9" ht="20.25" customHeight="1" x14ac:dyDescent="0.25">
      <c r="A50" s="88">
        <v>40</v>
      </c>
      <c r="B50" s="80"/>
      <c r="C50" s="81"/>
      <c r="D50" s="91"/>
      <c r="E50" s="119">
        <f t="shared" si="0"/>
        <v>0</v>
      </c>
      <c r="F50" s="91"/>
      <c r="G50" s="119">
        <f t="shared" si="1"/>
        <v>0</v>
      </c>
      <c r="H50" s="120">
        <f t="shared" si="2"/>
        <v>0</v>
      </c>
      <c r="I50" s="118"/>
    </row>
    <row r="51" spans="1:9" ht="20.25" customHeight="1" x14ac:dyDescent="0.25">
      <c r="A51" s="88">
        <v>41</v>
      </c>
      <c r="B51" s="80"/>
      <c r="C51" s="81"/>
      <c r="D51" s="91"/>
      <c r="E51" s="119">
        <f t="shared" si="0"/>
        <v>0</v>
      </c>
      <c r="F51" s="91"/>
      <c r="G51" s="119">
        <f t="shared" si="1"/>
        <v>0</v>
      </c>
      <c r="H51" s="120">
        <f t="shared" si="2"/>
        <v>0</v>
      </c>
      <c r="I51" s="118"/>
    </row>
    <row r="52" spans="1:9" ht="20.25" customHeight="1" x14ac:dyDescent="0.25">
      <c r="A52" s="88">
        <v>42</v>
      </c>
      <c r="B52" s="80"/>
      <c r="C52" s="81"/>
      <c r="D52" s="91"/>
      <c r="E52" s="119">
        <f t="shared" si="0"/>
        <v>0</v>
      </c>
      <c r="F52" s="91"/>
      <c r="G52" s="119">
        <f t="shared" si="1"/>
        <v>0</v>
      </c>
      <c r="H52" s="120">
        <f t="shared" si="2"/>
        <v>0</v>
      </c>
      <c r="I52" s="118"/>
    </row>
    <row r="53" spans="1:9" ht="20.25" customHeight="1" x14ac:dyDescent="0.25">
      <c r="A53" s="88">
        <v>43</v>
      </c>
      <c r="B53" s="77"/>
      <c r="C53" s="78"/>
      <c r="D53" s="91"/>
      <c r="E53" s="119">
        <f t="shared" si="0"/>
        <v>0</v>
      </c>
      <c r="F53" s="91"/>
      <c r="G53" s="119">
        <f t="shared" si="1"/>
        <v>0</v>
      </c>
      <c r="H53" s="120">
        <f t="shared" si="2"/>
        <v>0</v>
      </c>
      <c r="I53" s="118"/>
    </row>
    <row r="54" spans="1:9" ht="20.25" customHeight="1" x14ac:dyDescent="0.25">
      <c r="A54" s="88">
        <v>44</v>
      </c>
      <c r="B54" s="80"/>
      <c r="C54" s="81"/>
      <c r="D54" s="91"/>
      <c r="E54" s="119">
        <f t="shared" si="0"/>
        <v>0</v>
      </c>
      <c r="F54" s="91"/>
      <c r="G54" s="119">
        <f t="shared" si="1"/>
        <v>0</v>
      </c>
      <c r="H54" s="120">
        <f t="shared" si="2"/>
        <v>0</v>
      </c>
      <c r="I54" s="118"/>
    </row>
    <row r="55" spans="1:9" ht="20.25" customHeight="1" x14ac:dyDescent="0.25">
      <c r="A55" s="88">
        <v>45</v>
      </c>
      <c r="B55" s="80"/>
      <c r="C55" s="81"/>
      <c r="D55" s="91"/>
      <c r="E55" s="119">
        <f t="shared" si="0"/>
        <v>0</v>
      </c>
      <c r="F55" s="91"/>
      <c r="G55" s="119">
        <f t="shared" si="1"/>
        <v>0</v>
      </c>
      <c r="H55" s="120">
        <f t="shared" si="2"/>
        <v>0</v>
      </c>
      <c r="I55" s="118"/>
    </row>
    <row r="56" spans="1:9" ht="20.25" customHeight="1" x14ac:dyDescent="0.25">
      <c r="A56" s="88">
        <v>46</v>
      </c>
      <c r="B56" s="80"/>
      <c r="C56" s="81"/>
      <c r="D56" s="91"/>
      <c r="E56" s="119">
        <f t="shared" si="0"/>
        <v>0</v>
      </c>
      <c r="F56" s="91"/>
      <c r="G56" s="119">
        <f t="shared" si="1"/>
        <v>0</v>
      </c>
      <c r="H56" s="120">
        <f t="shared" si="2"/>
        <v>0</v>
      </c>
      <c r="I56" s="118"/>
    </row>
    <row r="57" spans="1:9" ht="20.25" customHeight="1" x14ac:dyDescent="0.25">
      <c r="A57" s="88">
        <v>47</v>
      </c>
      <c r="B57" s="80"/>
      <c r="C57" s="81"/>
      <c r="D57" s="91"/>
      <c r="E57" s="119">
        <f t="shared" si="0"/>
        <v>0</v>
      </c>
      <c r="F57" s="91"/>
      <c r="G57" s="119">
        <f t="shared" si="1"/>
        <v>0</v>
      </c>
      <c r="H57" s="120">
        <f t="shared" si="2"/>
        <v>0</v>
      </c>
      <c r="I57" s="118"/>
    </row>
    <row r="58" spans="1:9" ht="20.25" customHeight="1" x14ac:dyDescent="0.25">
      <c r="A58" s="88">
        <v>48</v>
      </c>
      <c r="B58" s="80"/>
      <c r="C58" s="81"/>
      <c r="D58" s="91"/>
      <c r="E58" s="119">
        <f t="shared" si="0"/>
        <v>0</v>
      </c>
      <c r="F58" s="91"/>
      <c r="G58" s="119">
        <f t="shared" si="1"/>
        <v>0</v>
      </c>
      <c r="H58" s="120">
        <f t="shared" si="2"/>
        <v>0</v>
      </c>
      <c r="I58" s="118"/>
    </row>
    <row r="59" spans="1:9" ht="20.25" customHeight="1" x14ac:dyDescent="0.25">
      <c r="A59" s="88">
        <v>49</v>
      </c>
      <c r="B59" s="77"/>
      <c r="C59" s="78"/>
      <c r="D59" s="91"/>
      <c r="E59" s="119">
        <f t="shared" si="0"/>
        <v>0</v>
      </c>
      <c r="F59" s="91"/>
      <c r="G59" s="119">
        <f t="shared" si="1"/>
        <v>0</v>
      </c>
      <c r="H59" s="120">
        <f t="shared" si="2"/>
        <v>0</v>
      </c>
      <c r="I59" s="118"/>
    </row>
    <row r="60" spans="1:9" ht="20.25" customHeight="1" x14ac:dyDescent="0.25">
      <c r="A60" s="88">
        <v>50</v>
      </c>
      <c r="B60" s="80"/>
      <c r="C60" s="81"/>
      <c r="D60" s="91"/>
      <c r="E60" s="119">
        <f t="shared" si="0"/>
        <v>0</v>
      </c>
      <c r="F60" s="91"/>
      <c r="G60" s="119">
        <f t="shared" si="1"/>
        <v>0</v>
      </c>
      <c r="H60" s="120">
        <f t="shared" si="2"/>
        <v>0</v>
      </c>
      <c r="I60" s="118"/>
    </row>
    <row r="61" spans="1:9" ht="6.75" customHeight="1" x14ac:dyDescent="0.25">
      <c r="C61" s="121"/>
    </row>
    <row r="62" spans="1:9" x14ac:dyDescent="0.25">
      <c r="B62" s="121" t="s">
        <v>124</v>
      </c>
      <c r="E62" s="98"/>
      <c r="F62" s="98"/>
    </row>
    <row r="63" spans="1:9" x14ac:dyDescent="0.25">
      <c r="B63" s="133" t="s">
        <v>121</v>
      </c>
      <c r="E63" s="98"/>
      <c r="F63" s="98"/>
      <c r="G63" s="113"/>
      <c r="H63" s="113"/>
      <c r="I63" s="113"/>
    </row>
    <row r="64" spans="1:9" x14ac:dyDescent="0.25">
      <c r="B64" s="133" t="s">
        <v>122</v>
      </c>
      <c r="E64" s="98"/>
      <c r="F64" s="98"/>
      <c r="G64" s="113"/>
      <c r="H64" s="113"/>
      <c r="I64" s="113"/>
    </row>
    <row r="65" spans="3:9" x14ac:dyDescent="0.25">
      <c r="C65" s="121"/>
      <c r="E65" s="98"/>
      <c r="F65" s="98"/>
      <c r="G65" s="342" t="s">
        <v>123</v>
      </c>
      <c r="H65" s="342"/>
      <c r="I65" s="342"/>
    </row>
    <row r="66" spans="3:9" ht="20.25" customHeight="1" x14ac:dyDescent="0.25">
      <c r="C66" s="97" t="s">
        <v>77</v>
      </c>
      <c r="D66" s="98"/>
      <c r="E66" s="98"/>
      <c r="F66" s="98"/>
      <c r="G66" s="327" t="s">
        <v>78</v>
      </c>
      <c r="H66" s="327"/>
      <c r="I66" s="327"/>
    </row>
  </sheetData>
  <sheetProtection password="C71F" sheet="1" formatCells="0" formatColumns="0" formatRows="0" insertHyperlinks="0" sort="0" autoFilter="0" pivotTables="0"/>
  <customSheetViews>
    <customSheetView guid="{12C9832D-49BD-45CC-A5E0-F64F753F5189}" showPageBreaks="1" topLeftCell="A2">
      <selection activeCell="E28" sqref="E28 G28"/>
      <pageMargins left="0.47" right="0.4" top="0.38" bottom="0.33" header="0.3" footer="0.3"/>
      <pageSetup paperSize="9" orientation="landscape" horizontalDpi="300" verticalDpi="300" r:id="rId1"/>
      <headerFooter alignWithMargins="0"/>
    </customSheetView>
  </customSheetViews>
  <mergeCells count="11">
    <mergeCell ref="G2:I2"/>
    <mergeCell ref="G3:I3"/>
    <mergeCell ref="A2:D2"/>
    <mergeCell ref="A3:D3"/>
    <mergeCell ref="G65:I65"/>
    <mergeCell ref="G66:I66"/>
    <mergeCell ref="A7:I7"/>
    <mergeCell ref="A5:I5"/>
    <mergeCell ref="A6:I6"/>
    <mergeCell ref="B9:C9"/>
    <mergeCell ref="B10:C10"/>
  </mergeCells>
  <phoneticPr fontId="20" type="noConversion"/>
  <pageMargins left="0.47" right="0.4" top="0.38" bottom="0.33" header="0.3" footer="0.3"/>
  <pageSetup paperSize="9" orientation="landscape" horizontalDpi="300" verticalDpi="300" r:id="rId2"/>
  <headerFooter alignWithMargins="0"/>
  <drawing r:id="rId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94"/>
  <sheetViews>
    <sheetView topLeftCell="A7" workbookViewId="0">
      <selection activeCell="F14" sqref="F14"/>
    </sheetView>
  </sheetViews>
  <sheetFormatPr defaultColWidth="8" defaultRowHeight="16.5" x14ac:dyDescent="0.25"/>
  <cols>
    <col min="1" max="1" width="5.75" style="93" customWidth="1"/>
    <col min="2" max="2" width="21.125" style="93" customWidth="1"/>
    <col min="3" max="3" width="11" style="93" customWidth="1"/>
    <col min="4" max="4" width="20.875" style="93" customWidth="1"/>
    <col min="5" max="5" width="15" style="93" customWidth="1"/>
    <col min="6" max="6" width="14.75" style="93" customWidth="1"/>
    <col min="7" max="7" width="11.5" style="93" customWidth="1"/>
    <col min="8" max="8" width="15.125" style="93" customWidth="1"/>
    <col min="9" max="9" width="11.125" style="93" customWidth="1"/>
    <col min="10" max="10" width="10.25" style="93" customWidth="1"/>
    <col min="11" max="11" width="8.5" style="93" customWidth="1"/>
    <col min="12" max="16384" width="8" style="93"/>
  </cols>
  <sheetData>
    <row r="1" spans="1:11" x14ac:dyDescent="0.25">
      <c r="D1" s="121"/>
      <c r="E1" s="121"/>
      <c r="I1" s="121" t="s">
        <v>125</v>
      </c>
    </row>
    <row r="2" spans="1:11" s="123" customFormat="1" ht="23.25" customHeight="1" x14ac:dyDescent="0.3">
      <c r="A2" s="325" t="s">
        <v>17</v>
      </c>
      <c r="B2" s="325"/>
      <c r="C2" s="325"/>
      <c r="D2" s="325"/>
      <c r="E2" s="122"/>
      <c r="F2" s="326" t="s">
        <v>12</v>
      </c>
      <c r="G2" s="326"/>
      <c r="H2" s="326"/>
      <c r="I2" s="326"/>
      <c r="J2" s="122"/>
      <c r="K2" s="122"/>
    </row>
    <row r="3" spans="1:11" s="123" customFormat="1" ht="23.25" customHeight="1" x14ac:dyDescent="0.3">
      <c r="A3" s="326" t="s">
        <v>16</v>
      </c>
      <c r="B3" s="326"/>
      <c r="C3" s="326"/>
      <c r="D3" s="326"/>
      <c r="E3" s="122"/>
      <c r="F3" s="326" t="s">
        <v>13</v>
      </c>
      <c r="G3" s="326"/>
      <c r="H3" s="326"/>
      <c r="I3" s="326"/>
      <c r="J3" s="122"/>
      <c r="K3" s="122"/>
    </row>
    <row r="4" spans="1:11" ht="12.75" customHeight="1" x14ac:dyDescent="0.25"/>
    <row r="5" spans="1:11" ht="23.25" customHeight="1" x14ac:dyDescent="0.3">
      <c r="A5" s="331" t="s">
        <v>126</v>
      </c>
      <c r="B5" s="331"/>
      <c r="C5" s="331"/>
      <c r="D5" s="331"/>
      <c r="E5" s="331"/>
      <c r="F5" s="331"/>
      <c r="G5" s="331"/>
      <c r="H5" s="331"/>
      <c r="I5" s="331"/>
      <c r="J5" s="124"/>
      <c r="K5" s="124"/>
    </row>
    <row r="6" spans="1:11" ht="18" customHeight="1" x14ac:dyDescent="0.3">
      <c r="A6" s="331" t="s">
        <v>41</v>
      </c>
      <c r="B6" s="331"/>
      <c r="C6" s="331"/>
      <c r="D6" s="331"/>
      <c r="E6" s="331"/>
      <c r="F6" s="331"/>
      <c r="G6" s="331"/>
      <c r="H6" s="331"/>
      <c r="I6" s="331"/>
      <c r="J6" s="124"/>
      <c r="K6" s="124"/>
    </row>
    <row r="7" spans="1:11" ht="17.25" customHeight="1" x14ac:dyDescent="0.3">
      <c r="A7" s="331" t="s">
        <v>594</v>
      </c>
      <c r="B7" s="331"/>
      <c r="C7" s="331"/>
      <c r="D7" s="331"/>
      <c r="E7" s="331"/>
      <c r="F7" s="331"/>
      <c r="G7" s="331"/>
      <c r="H7" s="331"/>
      <c r="I7" s="331"/>
      <c r="J7" s="124"/>
      <c r="K7" s="124"/>
    </row>
    <row r="8" spans="1:11" ht="7.5" customHeight="1" x14ac:dyDescent="0.25">
      <c r="J8" s="121"/>
    </row>
    <row r="9" spans="1:11" ht="66" customHeight="1" x14ac:dyDescent="0.25">
      <c r="A9" s="85" t="s">
        <v>0</v>
      </c>
      <c r="B9" s="399" t="s">
        <v>71</v>
      </c>
      <c r="C9" s="400"/>
      <c r="D9" s="101" t="s">
        <v>127</v>
      </c>
      <c r="E9" s="86" t="s">
        <v>128</v>
      </c>
      <c r="F9" s="86" t="s">
        <v>129</v>
      </c>
      <c r="G9" s="86" t="s">
        <v>130</v>
      </c>
      <c r="H9" s="86" t="s">
        <v>131</v>
      </c>
      <c r="I9" s="85" t="s">
        <v>14</v>
      </c>
      <c r="J9" s="125"/>
      <c r="K9" s="126"/>
    </row>
    <row r="10" spans="1:11" s="133" customFormat="1" ht="16.5" customHeight="1" x14ac:dyDescent="0.25">
      <c r="A10" s="127" t="s">
        <v>1</v>
      </c>
      <c r="B10" s="405" t="s">
        <v>2</v>
      </c>
      <c r="C10" s="406"/>
      <c r="D10" s="128" t="s">
        <v>3</v>
      </c>
      <c r="E10" s="128" t="s">
        <v>4</v>
      </c>
      <c r="F10" s="129" t="s">
        <v>5</v>
      </c>
      <c r="G10" s="130" t="s">
        <v>6</v>
      </c>
      <c r="H10" s="129" t="s">
        <v>7</v>
      </c>
      <c r="I10" s="130" t="s">
        <v>8</v>
      </c>
      <c r="J10" s="131"/>
      <c r="K10" s="132"/>
    </row>
    <row r="11" spans="1:11" s="123" customFormat="1" ht="18.75" customHeight="1" x14ac:dyDescent="0.3">
      <c r="A11" s="372">
        <v>1</v>
      </c>
      <c r="B11" s="266" t="s">
        <v>295</v>
      </c>
      <c r="C11" s="267" t="s">
        <v>296</v>
      </c>
      <c r="D11" s="270" t="s">
        <v>554</v>
      </c>
      <c r="E11" s="269">
        <v>4</v>
      </c>
      <c r="F11" s="269"/>
      <c r="G11" s="151">
        <f t="shared" ref="G11:G16" si="0">ROUND((F11*4)/E11,1)</f>
        <v>0</v>
      </c>
      <c r="H11" s="403">
        <f>G11+G12</f>
        <v>0</v>
      </c>
      <c r="I11" s="139" t="s">
        <v>597</v>
      </c>
      <c r="J11" s="140"/>
      <c r="K11" s="141"/>
    </row>
    <row r="12" spans="1:11" s="123" customFormat="1" ht="15" customHeight="1" x14ac:dyDescent="0.3">
      <c r="A12" s="374"/>
      <c r="D12" s="270" t="s">
        <v>596</v>
      </c>
      <c r="E12" s="269">
        <v>2</v>
      </c>
      <c r="F12" s="269"/>
      <c r="G12" s="151">
        <f t="shared" si="0"/>
        <v>0</v>
      </c>
      <c r="H12" s="404"/>
      <c r="I12" s="139"/>
      <c r="J12" s="140"/>
      <c r="K12" s="141"/>
    </row>
    <row r="13" spans="1:11" s="123" customFormat="1" ht="22.5" customHeight="1" x14ac:dyDescent="0.3">
      <c r="A13" s="372">
        <v>2</v>
      </c>
      <c r="B13" s="266" t="s">
        <v>349</v>
      </c>
      <c r="C13" s="267" t="s">
        <v>347</v>
      </c>
      <c r="D13" s="270" t="s">
        <v>554</v>
      </c>
      <c r="E13" s="269">
        <v>4</v>
      </c>
      <c r="F13" s="269"/>
      <c r="G13" s="151">
        <f t="shared" si="0"/>
        <v>0</v>
      </c>
      <c r="H13" s="403">
        <f>G13+G14</f>
        <v>0</v>
      </c>
      <c r="I13" s="139" t="s">
        <v>597</v>
      </c>
      <c r="J13" s="140"/>
      <c r="K13" s="141"/>
    </row>
    <row r="14" spans="1:11" s="123" customFormat="1" ht="18" customHeight="1" x14ac:dyDescent="0.3">
      <c r="A14" s="374"/>
      <c r="D14" s="270" t="s">
        <v>596</v>
      </c>
      <c r="E14" s="269">
        <v>2</v>
      </c>
      <c r="F14" s="269"/>
      <c r="G14" s="151">
        <f t="shared" si="0"/>
        <v>0</v>
      </c>
      <c r="H14" s="404"/>
      <c r="I14" s="139"/>
      <c r="J14" s="140"/>
      <c r="K14" s="141"/>
    </row>
    <row r="15" spans="1:11" s="123" customFormat="1" ht="17.25" customHeight="1" x14ac:dyDescent="0.3">
      <c r="A15" s="372">
        <v>3</v>
      </c>
      <c r="B15" s="266" t="s">
        <v>310</v>
      </c>
      <c r="C15" s="267" t="s">
        <v>374</v>
      </c>
      <c r="D15" s="270" t="s">
        <v>595</v>
      </c>
      <c r="E15" s="269">
        <v>2</v>
      </c>
      <c r="F15" s="269"/>
      <c r="G15" s="151">
        <f t="shared" si="0"/>
        <v>0</v>
      </c>
      <c r="H15" s="403">
        <f>G15+G16</f>
        <v>0</v>
      </c>
      <c r="I15" s="139" t="s">
        <v>597</v>
      </c>
      <c r="J15" s="140"/>
      <c r="K15" s="141"/>
    </row>
    <row r="16" spans="1:11" s="123" customFormat="1" x14ac:dyDescent="0.3">
      <c r="A16" s="374"/>
      <c r="B16" s="142"/>
      <c r="C16" s="143"/>
      <c r="D16" s="270" t="s">
        <v>301</v>
      </c>
      <c r="E16" s="269">
        <v>4</v>
      </c>
      <c r="F16" s="269"/>
      <c r="G16" s="151">
        <f t="shared" si="0"/>
        <v>0</v>
      </c>
      <c r="H16" s="404"/>
      <c r="I16" s="139"/>
      <c r="J16" s="140"/>
      <c r="K16" s="141"/>
    </row>
    <row r="17" spans="1:11" s="123" customFormat="1" ht="22.5" hidden="1" customHeight="1" x14ac:dyDescent="0.3">
      <c r="A17" s="372">
        <v>4</v>
      </c>
      <c r="B17" s="134"/>
      <c r="C17" s="146"/>
      <c r="D17" s="136"/>
      <c r="E17" s="269">
        <v>4</v>
      </c>
      <c r="F17" s="269"/>
      <c r="G17" s="151">
        <f t="shared" ref="G17:G24" si="1">ROUND((F17*4)/E17,1)</f>
        <v>0</v>
      </c>
      <c r="H17" s="403">
        <f>G17+G18</f>
        <v>0</v>
      </c>
      <c r="I17" s="139" t="s">
        <v>597</v>
      </c>
      <c r="J17" s="140"/>
      <c r="K17" s="141"/>
    </row>
    <row r="18" spans="1:11" s="123" customFormat="1" ht="22.5" hidden="1" customHeight="1" x14ac:dyDescent="0.3">
      <c r="A18" s="374"/>
      <c r="B18" s="142"/>
      <c r="C18" s="143"/>
      <c r="D18" s="144"/>
      <c r="E18" s="269">
        <v>4</v>
      </c>
      <c r="F18" s="269"/>
      <c r="G18" s="151">
        <f t="shared" si="1"/>
        <v>0</v>
      </c>
      <c r="H18" s="404"/>
      <c r="I18" s="139"/>
      <c r="J18" s="140"/>
      <c r="K18" s="141"/>
    </row>
    <row r="19" spans="1:11" s="123" customFormat="1" ht="22.5" hidden="1" customHeight="1" x14ac:dyDescent="0.3">
      <c r="A19" s="372">
        <v>5</v>
      </c>
      <c r="B19" s="134"/>
      <c r="C19" s="146"/>
      <c r="D19" s="144"/>
      <c r="E19" s="269">
        <v>4</v>
      </c>
      <c r="F19" s="269"/>
      <c r="G19" s="151">
        <f t="shared" si="1"/>
        <v>0</v>
      </c>
      <c r="H19" s="403">
        <f>G19+G20</f>
        <v>0</v>
      </c>
      <c r="I19" s="139"/>
      <c r="J19" s="140"/>
      <c r="K19" s="141"/>
    </row>
    <row r="20" spans="1:11" s="123" customFormat="1" ht="22.5" hidden="1" customHeight="1" x14ac:dyDescent="0.3">
      <c r="A20" s="374"/>
      <c r="B20" s="142"/>
      <c r="C20" s="143"/>
      <c r="D20" s="144"/>
      <c r="E20" s="269">
        <v>4</v>
      </c>
      <c r="F20" s="269"/>
      <c r="G20" s="151">
        <f t="shared" si="1"/>
        <v>0</v>
      </c>
      <c r="H20" s="404"/>
      <c r="I20" s="139"/>
      <c r="J20" s="140"/>
      <c r="K20" s="141"/>
    </row>
    <row r="21" spans="1:11" s="123" customFormat="1" ht="22.5" hidden="1" customHeight="1" x14ac:dyDescent="0.3">
      <c r="A21" s="372">
        <v>6</v>
      </c>
      <c r="B21" s="134"/>
      <c r="C21" s="146"/>
      <c r="D21" s="144"/>
      <c r="E21" s="269">
        <v>4</v>
      </c>
      <c r="F21" s="269"/>
      <c r="G21" s="151">
        <f t="shared" si="1"/>
        <v>0</v>
      </c>
      <c r="H21" s="403">
        <f>G21+G22</f>
        <v>0</v>
      </c>
      <c r="I21" s="139"/>
      <c r="J21" s="140"/>
      <c r="K21" s="141"/>
    </row>
    <row r="22" spans="1:11" s="123" customFormat="1" ht="22.5" hidden="1" customHeight="1" x14ac:dyDescent="0.3">
      <c r="A22" s="374"/>
      <c r="B22" s="142"/>
      <c r="C22" s="143"/>
      <c r="D22" s="144"/>
      <c r="E22" s="269">
        <v>4</v>
      </c>
      <c r="F22" s="269"/>
      <c r="G22" s="151">
        <f t="shared" si="1"/>
        <v>0</v>
      </c>
      <c r="H22" s="404"/>
      <c r="I22" s="139"/>
      <c r="J22" s="140"/>
      <c r="K22" s="141"/>
    </row>
    <row r="23" spans="1:11" s="123" customFormat="1" ht="22.5" hidden="1" customHeight="1" x14ac:dyDescent="0.3">
      <c r="A23" s="372">
        <v>7</v>
      </c>
      <c r="B23" s="134"/>
      <c r="C23" s="135"/>
      <c r="D23" s="144"/>
      <c r="E23" s="269">
        <v>4</v>
      </c>
      <c r="F23" s="269"/>
      <c r="G23" s="151">
        <f t="shared" si="1"/>
        <v>0</v>
      </c>
      <c r="H23" s="403">
        <f>G23+G24</f>
        <v>0</v>
      </c>
      <c r="I23" s="139"/>
      <c r="J23" s="140"/>
      <c r="K23" s="141"/>
    </row>
    <row r="24" spans="1:11" s="123" customFormat="1" ht="22.5" hidden="1" customHeight="1" x14ac:dyDescent="0.3">
      <c r="A24" s="374"/>
      <c r="B24" s="142"/>
      <c r="C24" s="143"/>
      <c r="D24" s="144"/>
      <c r="E24" s="269">
        <v>4</v>
      </c>
      <c r="F24" s="269"/>
      <c r="G24" s="151">
        <f t="shared" si="1"/>
        <v>0</v>
      </c>
      <c r="H24" s="404"/>
      <c r="I24" s="139"/>
      <c r="J24" s="140"/>
      <c r="K24" s="141"/>
    </row>
    <row r="25" spans="1:11" s="123" customFormat="1" ht="22.5" hidden="1" customHeight="1" x14ac:dyDescent="0.3">
      <c r="A25" s="372">
        <v>8</v>
      </c>
      <c r="B25" s="134"/>
      <c r="C25" s="146"/>
      <c r="D25" s="136"/>
      <c r="E25" s="269">
        <v>4</v>
      </c>
      <c r="F25" s="269"/>
      <c r="G25" s="151">
        <f t="shared" ref="G25:G30" si="2">ROUND((F25*4)/E25,1)</f>
        <v>0</v>
      </c>
      <c r="H25" s="403">
        <f>G25+G26</f>
        <v>0</v>
      </c>
      <c r="I25" s="139"/>
      <c r="J25" s="140"/>
      <c r="K25" s="141"/>
    </row>
    <row r="26" spans="1:11" s="123" customFormat="1" ht="22.5" hidden="1" customHeight="1" x14ac:dyDescent="0.3">
      <c r="A26" s="374"/>
      <c r="B26" s="142"/>
      <c r="C26" s="143"/>
      <c r="D26" s="144"/>
      <c r="E26" s="269">
        <v>4</v>
      </c>
      <c r="F26" s="269"/>
      <c r="G26" s="151">
        <f t="shared" si="2"/>
        <v>0</v>
      </c>
      <c r="H26" s="404"/>
      <c r="I26" s="139"/>
      <c r="J26" s="140"/>
      <c r="K26" s="141"/>
    </row>
    <row r="27" spans="1:11" s="123" customFormat="1" ht="22.5" hidden="1" customHeight="1" x14ac:dyDescent="0.3">
      <c r="A27" s="372">
        <v>9</v>
      </c>
      <c r="B27" s="134"/>
      <c r="C27" s="146"/>
      <c r="D27" s="144"/>
      <c r="E27" s="269">
        <v>4</v>
      </c>
      <c r="F27" s="269"/>
      <c r="G27" s="151">
        <f t="shared" si="2"/>
        <v>0</v>
      </c>
      <c r="H27" s="403">
        <f>G27+G28</f>
        <v>0</v>
      </c>
      <c r="I27" s="139"/>
      <c r="J27" s="140"/>
      <c r="K27" s="141"/>
    </row>
    <row r="28" spans="1:11" s="123" customFormat="1" ht="22.5" hidden="1" customHeight="1" x14ac:dyDescent="0.3">
      <c r="A28" s="374"/>
      <c r="B28" s="142"/>
      <c r="C28" s="143"/>
      <c r="D28" s="144"/>
      <c r="E28" s="269">
        <v>4</v>
      </c>
      <c r="F28" s="269"/>
      <c r="G28" s="151">
        <f t="shared" si="2"/>
        <v>0</v>
      </c>
      <c r="H28" s="404"/>
      <c r="I28" s="139"/>
      <c r="J28" s="140"/>
      <c r="K28" s="141"/>
    </row>
    <row r="29" spans="1:11" s="123" customFormat="1" ht="22.5" hidden="1" customHeight="1" x14ac:dyDescent="0.3">
      <c r="A29" s="372">
        <v>10</v>
      </c>
      <c r="B29" s="134"/>
      <c r="C29" s="146"/>
      <c r="D29" s="144"/>
      <c r="E29" s="269">
        <v>4</v>
      </c>
      <c r="F29" s="269"/>
      <c r="G29" s="151">
        <f t="shared" si="2"/>
        <v>0</v>
      </c>
      <c r="H29" s="403">
        <f>G29+G30</f>
        <v>0</v>
      </c>
      <c r="I29" s="139"/>
      <c r="J29" s="140"/>
      <c r="K29" s="141"/>
    </row>
    <row r="30" spans="1:11" s="123" customFormat="1" ht="22.5" hidden="1" customHeight="1" x14ac:dyDescent="0.3">
      <c r="A30" s="374"/>
      <c r="B30" s="142"/>
      <c r="C30" s="143"/>
      <c r="D30" s="144"/>
      <c r="E30" s="269">
        <v>4</v>
      </c>
      <c r="F30" s="269"/>
      <c r="G30" s="151">
        <f t="shared" si="2"/>
        <v>0</v>
      </c>
      <c r="H30" s="404"/>
      <c r="I30" s="139"/>
      <c r="J30" s="140"/>
      <c r="K30" s="141"/>
    </row>
    <row r="31" spans="1:11" s="123" customFormat="1" ht="22.5" hidden="1" customHeight="1" x14ac:dyDescent="0.3">
      <c r="A31" s="372">
        <v>11</v>
      </c>
      <c r="B31" s="134"/>
      <c r="C31" s="146"/>
      <c r="D31" s="144"/>
      <c r="E31" s="269">
        <v>4</v>
      </c>
      <c r="F31" s="269"/>
      <c r="G31" s="151">
        <f>ROUND((F31*4)/E31,1)</f>
        <v>0</v>
      </c>
      <c r="H31" s="403">
        <f>G31+G32</f>
        <v>0</v>
      </c>
      <c r="I31" s="139"/>
      <c r="J31" s="140"/>
      <c r="K31" s="141"/>
    </row>
    <row r="32" spans="1:11" s="123" customFormat="1" ht="22.5" hidden="1" customHeight="1" x14ac:dyDescent="0.3">
      <c r="A32" s="374"/>
      <c r="B32" s="142"/>
      <c r="C32" s="143"/>
      <c r="D32" s="144"/>
      <c r="E32" s="269">
        <v>4</v>
      </c>
      <c r="F32" s="269"/>
      <c r="G32" s="151">
        <f>ROUND((F32*4)/E32,1)</f>
        <v>0</v>
      </c>
      <c r="H32" s="404"/>
      <c r="I32" s="139"/>
      <c r="J32" s="140"/>
      <c r="K32" s="141"/>
    </row>
    <row r="33" spans="1:11" s="123" customFormat="1" ht="22.5" hidden="1" customHeight="1" x14ac:dyDescent="0.3">
      <c r="A33" s="372">
        <v>12</v>
      </c>
      <c r="B33" s="134"/>
      <c r="C33" s="146"/>
      <c r="D33" s="144"/>
      <c r="E33" s="269">
        <v>4</v>
      </c>
      <c r="F33" s="269"/>
      <c r="G33" s="151">
        <f>ROUND((F33*4)/E33,1)</f>
        <v>0</v>
      </c>
      <c r="H33" s="403">
        <f>G33+G34</f>
        <v>0</v>
      </c>
      <c r="I33" s="139"/>
      <c r="J33" s="140"/>
      <c r="K33" s="141"/>
    </row>
    <row r="34" spans="1:11" s="123" customFormat="1" ht="22.5" hidden="1" customHeight="1" x14ac:dyDescent="0.3">
      <c r="A34" s="374"/>
      <c r="B34" s="142"/>
      <c r="C34" s="143"/>
      <c r="D34" s="144"/>
      <c r="E34" s="269">
        <v>4</v>
      </c>
      <c r="F34" s="269"/>
      <c r="G34" s="151">
        <f>ROUND((F34*4)/E34,1)</f>
        <v>0</v>
      </c>
      <c r="H34" s="404"/>
      <c r="I34" s="139"/>
      <c r="J34" s="140"/>
      <c r="K34" s="141"/>
    </row>
    <row r="35" spans="1:11" s="123" customFormat="1" ht="22.5" hidden="1" customHeight="1" x14ac:dyDescent="0.3">
      <c r="A35" s="372">
        <v>13</v>
      </c>
      <c r="B35" s="134"/>
      <c r="C35" s="135"/>
      <c r="D35" s="144"/>
      <c r="E35" s="269">
        <v>4</v>
      </c>
      <c r="F35" s="269"/>
      <c r="G35" s="151">
        <f t="shared" ref="G35:G50" si="3">ROUND((F35*4)/E35,1)</f>
        <v>0</v>
      </c>
      <c r="H35" s="403">
        <f>G35+G36</f>
        <v>0</v>
      </c>
      <c r="I35" s="139"/>
      <c r="J35" s="140"/>
      <c r="K35" s="141"/>
    </row>
    <row r="36" spans="1:11" s="123" customFormat="1" ht="22.5" hidden="1" customHeight="1" x14ac:dyDescent="0.3">
      <c r="A36" s="374"/>
      <c r="B36" s="142"/>
      <c r="C36" s="143"/>
      <c r="D36" s="144"/>
      <c r="E36" s="269">
        <v>4</v>
      </c>
      <c r="F36" s="269"/>
      <c r="G36" s="151">
        <f t="shared" si="3"/>
        <v>0</v>
      </c>
      <c r="H36" s="404"/>
      <c r="I36" s="139"/>
      <c r="J36" s="140"/>
      <c r="K36" s="141"/>
    </row>
    <row r="37" spans="1:11" s="123" customFormat="1" ht="22.5" hidden="1" customHeight="1" x14ac:dyDescent="0.3">
      <c r="A37" s="372">
        <v>14</v>
      </c>
      <c r="B37" s="134"/>
      <c r="C37" s="146"/>
      <c r="D37" s="136"/>
      <c r="E37" s="269">
        <v>4</v>
      </c>
      <c r="F37" s="269"/>
      <c r="G37" s="151">
        <f t="shared" si="3"/>
        <v>0</v>
      </c>
      <c r="H37" s="403">
        <f>G37+G38</f>
        <v>0</v>
      </c>
      <c r="I37" s="139"/>
      <c r="J37" s="140"/>
      <c r="K37" s="141"/>
    </row>
    <row r="38" spans="1:11" s="123" customFormat="1" ht="22.5" hidden="1" customHeight="1" x14ac:dyDescent="0.3">
      <c r="A38" s="374"/>
      <c r="B38" s="142"/>
      <c r="C38" s="143"/>
      <c r="D38" s="144"/>
      <c r="E38" s="269">
        <v>4</v>
      </c>
      <c r="F38" s="269"/>
      <c r="G38" s="151">
        <f t="shared" si="3"/>
        <v>0</v>
      </c>
      <c r="H38" s="404"/>
      <c r="I38" s="139"/>
      <c r="J38" s="140"/>
      <c r="K38" s="141"/>
    </row>
    <row r="39" spans="1:11" s="123" customFormat="1" ht="22.5" hidden="1" customHeight="1" x14ac:dyDescent="0.3">
      <c r="A39" s="372">
        <v>15</v>
      </c>
      <c r="B39" s="134"/>
      <c r="C39" s="146"/>
      <c r="D39" s="144"/>
      <c r="E39" s="269">
        <v>4</v>
      </c>
      <c r="F39" s="269"/>
      <c r="G39" s="151">
        <f t="shared" si="3"/>
        <v>0</v>
      </c>
      <c r="H39" s="403">
        <f>G39+G40</f>
        <v>0</v>
      </c>
      <c r="I39" s="139"/>
      <c r="J39" s="140"/>
      <c r="K39" s="141"/>
    </row>
    <row r="40" spans="1:11" s="123" customFormat="1" ht="22.5" hidden="1" customHeight="1" x14ac:dyDescent="0.3">
      <c r="A40" s="374"/>
      <c r="B40" s="142"/>
      <c r="C40" s="143"/>
      <c r="D40" s="144"/>
      <c r="E40" s="269">
        <v>4</v>
      </c>
      <c r="F40" s="269"/>
      <c r="G40" s="151">
        <f t="shared" si="3"/>
        <v>0</v>
      </c>
      <c r="H40" s="404"/>
      <c r="I40" s="139"/>
      <c r="J40" s="140"/>
      <c r="K40" s="141"/>
    </row>
    <row r="41" spans="1:11" s="123" customFormat="1" ht="22.5" hidden="1" customHeight="1" x14ac:dyDescent="0.3">
      <c r="A41" s="372">
        <v>16</v>
      </c>
      <c r="B41" s="134"/>
      <c r="C41" s="146"/>
      <c r="D41" s="144"/>
      <c r="E41" s="269">
        <v>4</v>
      </c>
      <c r="F41" s="269"/>
      <c r="G41" s="151">
        <f t="shared" si="3"/>
        <v>0</v>
      </c>
      <c r="H41" s="403">
        <f>G41+G42</f>
        <v>0</v>
      </c>
      <c r="I41" s="139"/>
      <c r="J41" s="140"/>
      <c r="K41" s="141"/>
    </row>
    <row r="42" spans="1:11" s="123" customFormat="1" ht="22.5" hidden="1" customHeight="1" x14ac:dyDescent="0.3">
      <c r="A42" s="374"/>
      <c r="B42" s="142"/>
      <c r="C42" s="143"/>
      <c r="D42" s="144"/>
      <c r="E42" s="269">
        <v>4</v>
      </c>
      <c r="F42" s="269"/>
      <c r="G42" s="151">
        <f t="shared" si="3"/>
        <v>0</v>
      </c>
      <c r="H42" s="404"/>
      <c r="I42" s="139"/>
      <c r="J42" s="140"/>
      <c r="K42" s="141"/>
    </row>
    <row r="43" spans="1:11" s="123" customFormat="1" ht="22.5" hidden="1" customHeight="1" x14ac:dyDescent="0.3">
      <c r="A43" s="372">
        <v>17</v>
      </c>
      <c r="B43" s="134"/>
      <c r="C43" s="135"/>
      <c r="D43" s="144"/>
      <c r="E43" s="269">
        <v>4</v>
      </c>
      <c r="F43" s="269"/>
      <c r="G43" s="151">
        <f t="shared" si="3"/>
        <v>0</v>
      </c>
      <c r="H43" s="403">
        <f>G43+G44</f>
        <v>0</v>
      </c>
      <c r="I43" s="139"/>
      <c r="J43" s="140"/>
      <c r="K43" s="141"/>
    </row>
    <row r="44" spans="1:11" s="123" customFormat="1" ht="22.5" hidden="1" customHeight="1" x14ac:dyDescent="0.3">
      <c r="A44" s="374"/>
      <c r="B44" s="142"/>
      <c r="C44" s="143"/>
      <c r="D44" s="144"/>
      <c r="E44" s="269">
        <v>4</v>
      </c>
      <c r="F44" s="269"/>
      <c r="G44" s="151">
        <f t="shared" si="3"/>
        <v>0</v>
      </c>
      <c r="H44" s="404"/>
      <c r="I44" s="139"/>
      <c r="J44" s="140"/>
      <c r="K44" s="141"/>
    </row>
    <row r="45" spans="1:11" s="123" customFormat="1" ht="22.5" hidden="1" customHeight="1" x14ac:dyDescent="0.3">
      <c r="A45" s="372">
        <v>18</v>
      </c>
      <c r="B45" s="134"/>
      <c r="C45" s="146"/>
      <c r="D45" s="136"/>
      <c r="E45" s="269">
        <v>4</v>
      </c>
      <c r="F45" s="269"/>
      <c r="G45" s="151">
        <f t="shared" si="3"/>
        <v>0</v>
      </c>
      <c r="H45" s="403">
        <f>G45+G46</f>
        <v>0</v>
      </c>
      <c r="I45" s="139"/>
      <c r="J45" s="140"/>
      <c r="K45" s="141"/>
    </row>
    <row r="46" spans="1:11" s="123" customFormat="1" ht="22.5" hidden="1" customHeight="1" x14ac:dyDescent="0.3">
      <c r="A46" s="374"/>
      <c r="B46" s="142"/>
      <c r="C46" s="143"/>
      <c r="D46" s="144"/>
      <c r="E46" s="269">
        <v>4</v>
      </c>
      <c r="F46" s="269"/>
      <c r="G46" s="151">
        <f t="shared" si="3"/>
        <v>0</v>
      </c>
      <c r="H46" s="404"/>
      <c r="I46" s="139"/>
      <c r="J46" s="140"/>
      <c r="K46" s="141"/>
    </row>
    <row r="47" spans="1:11" s="123" customFormat="1" ht="22.5" hidden="1" customHeight="1" x14ac:dyDescent="0.3">
      <c r="A47" s="372">
        <v>19</v>
      </c>
      <c r="B47" s="134"/>
      <c r="C47" s="146"/>
      <c r="D47" s="144"/>
      <c r="E47" s="269">
        <v>4</v>
      </c>
      <c r="F47" s="269"/>
      <c r="G47" s="151">
        <f t="shared" si="3"/>
        <v>0</v>
      </c>
      <c r="H47" s="403">
        <f>G47+G48</f>
        <v>0</v>
      </c>
      <c r="I47" s="139"/>
      <c r="J47" s="140"/>
      <c r="K47" s="141"/>
    </row>
    <row r="48" spans="1:11" s="123" customFormat="1" ht="22.5" hidden="1" customHeight="1" x14ac:dyDescent="0.3">
      <c r="A48" s="374"/>
      <c r="B48" s="142"/>
      <c r="C48" s="143"/>
      <c r="D48" s="144"/>
      <c r="E48" s="269">
        <v>4</v>
      </c>
      <c r="F48" s="269"/>
      <c r="G48" s="151">
        <f t="shared" si="3"/>
        <v>0</v>
      </c>
      <c r="H48" s="404"/>
      <c r="I48" s="139"/>
      <c r="J48" s="140"/>
      <c r="K48" s="141"/>
    </row>
    <row r="49" spans="1:11" s="123" customFormat="1" ht="22.5" hidden="1" customHeight="1" x14ac:dyDescent="0.3">
      <c r="A49" s="372">
        <v>20</v>
      </c>
      <c r="B49" s="134"/>
      <c r="C49" s="146"/>
      <c r="D49" s="144"/>
      <c r="E49" s="269">
        <v>4</v>
      </c>
      <c r="F49" s="269"/>
      <c r="G49" s="151">
        <f t="shared" si="3"/>
        <v>0</v>
      </c>
      <c r="H49" s="403">
        <f>G49+G50</f>
        <v>0</v>
      </c>
      <c r="I49" s="139"/>
      <c r="J49" s="140"/>
      <c r="K49" s="141"/>
    </row>
    <row r="50" spans="1:11" s="123" customFormat="1" ht="22.5" hidden="1" customHeight="1" x14ac:dyDescent="0.3">
      <c r="A50" s="374"/>
      <c r="B50" s="142"/>
      <c r="C50" s="143"/>
      <c r="D50" s="144"/>
      <c r="E50" s="269">
        <v>4</v>
      </c>
      <c r="F50" s="269"/>
      <c r="G50" s="151">
        <f t="shared" si="3"/>
        <v>0</v>
      </c>
      <c r="H50" s="404"/>
      <c r="I50" s="139"/>
      <c r="J50" s="140"/>
      <c r="K50" s="141"/>
    </row>
    <row r="51" spans="1:11" s="123" customFormat="1" ht="22.5" hidden="1" customHeight="1" x14ac:dyDescent="0.3">
      <c r="A51" s="372">
        <v>21</v>
      </c>
      <c r="B51" s="134"/>
      <c r="C51" s="146"/>
      <c r="D51" s="144"/>
      <c r="E51" s="269">
        <v>4</v>
      </c>
      <c r="F51" s="269"/>
      <c r="G51" s="151">
        <f>ROUND((F51*4)/E51,1)</f>
        <v>0</v>
      </c>
      <c r="H51" s="403">
        <f>G51+G52</f>
        <v>0</v>
      </c>
      <c r="I51" s="139"/>
      <c r="J51" s="140"/>
      <c r="K51" s="141"/>
    </row>
    <row r="52" spans="1:11" s="123" customFormat="1" ht="22.5" hidden="1" customHeight="1" x14ac:dyDescent="0.3">
      <c r="A52" s="374"/>
      <c r="B52" s="142"/>
      <c r="C52" s="143"/>
      <c r="D52" s="144"/>
      <c r="E52" s="269">
        <v>4</v>
      </c>
      <c r="F52" s="269"/>
      <c r="G52" s="151">
        <f>ROUND((F52*4)/E52,1)</f>
        <v>0</v>
      </c>
      <c r="H52" s="404"/>
      <c r="I52" s="139"/>
      <c r="J52" s="140"/>
      <c r="K52" s="141"/>
    </row>
    <row r="53" spans="1:11" s="123" customFormat="1" ht="22.5" hidden="1" customHeight="1" x14ac:dyDescent="0.3">
      <c r="A53" s="372">
        <v>22</v>
      </c>
      <c r="B53" s="134"/>
      <c r="C53" s="146"/>
      <c r="D53" s="144"/>
      <c r="E53" s="269">
        <v>4</v>
      </c>
      <c r="F53" s="269"/>
      <c r="G53" s="151">
        <f>ROUND((F53*4)/E53,1)</f>
        <v>0</v>
      </c>
      <c r="H53" s="403">
        <f>G53+G54</f>
        <v>0</v>
      </c>
      <c r="I53" s="139"/>
      <c r="J53" s="140"/>
      <c r="K53" s="141"/>
    </row>
    <row r="54" spans="1:11" s="123" customFormat="1" ht="22.5" hidden="1" customHeight="1" x14ac:dyDescent="0.3">
      <c r="A54" s="374"/>
      <c r="B54" s="142"/>
      <c r="C54" s="143"/>
      <c r="D54" s="144"/>
      <c r="E54" s="269">
        <v>4</v>
      </c>
      <c r="F54" s="269"/>
      <c r="G54" s="151">
        <f>ROUND((F54*4)/E54,1)</f>
        <v>0</v>
      </c>
      <c r="H54" s="404"/>
      <c r="I54" s="139"/>
      <c r="J54" s="140"/>
      <c r="K54" s="141"/>
    </row>
    <row r="55" spans="1:11" s="123" customFormat="1" ht="22.5" hidden="1" customHeight="1" x14ac:dyDescent="0.3">
      <c r="A55" s="372">
        <v>23</v>
      </c>
      <c r="B55" s="134"/>
      <c r="C55" s="135"/>
      <c r="D55" s="144"/>
      <c r="E55" s="269">
        <v>4</v>
      </c>
      <c r="F55" s="269"/>
      <c r="G55" s="151">
        <f t="shared" ref="G55:G70" si="4">ROUND((F55*4)/E55,1)</f>
        <v>0</v>
      </c>
      <c r="H55" s="403">
        <f>G55+G56</f>
        <v>0</v>
      </c>
      <c r="I55" s="139"/>
      <c r="J55" s="140"/>
      <c r="K55" s="141"/>
    </row>
    <row r="56" spans="1:11" s="123" customFormat="1" ht="22.5" hidden="1" customHeight="1" x14ac:dyDescent="0.3">
      <c r="A56" s="374"/>
      <c r="B56" s="142"/>
      <c r="C56" s="143"/>
      <c r="D56" s="144"/>
      <c r="E56" s="269">
        <v>4</v>
      </c>
      <c r="F56" s="269"/>
      <c r="G56" s="151">
        <f t="shared" si="4"/>
        <v>0</v>
      </c>
      <c r="H56" s="404"/>
      <c r="I56" s="139"/>
      <c r="J56" s="140"/>
      <c r="K56" s="141"/>
    </row>
    <row r="57" spans="1:11" s="123" customFormat="1" ht="22.5" hidden="1" customHeight="1" x14ac:dyDescent="0.3">
      <c r="A57" s="372">
        <v>24</v>
      </c>
      <c r="B57" s="134"/>
      <c r="C57" s="146"/>
      <c r="D57" s="136"/>
      <c r="E57" s="269">
        <v>4</v>
      </c>
      <c r="F57" s="269"/>
      <c r="G57" s="151">
        <f t="shared" si="4"/>
        <v>0</v>
      </c>
      <c r="H57" s="403">
        <f>G57+G58</f>
        <v>0</v>
      </c>
      <c r="I57" s="139"/>
      <c r="J57" s="140"/>
      <c r="K57" s="141"/>
    </row>
    <row r="58" spans="1:11" s="123" customFormat="1" ht="22.5" hidden="1" customHeight="1" x14ac:dyDescent="0.3">
      <c r="A58" s="374"/>
      <c r="B58" s="142"/>
      <c r="C58" s="143"/>
      <c r="D58" s="144"/>
      <c r="E58" s="269">
        <v>4</v>
      </c>
      <c r="F58" s="269"/>
      <c r="G58" s="151">
        <f t="shared" si="4"/>
        <v>0</v>
      </c>
      <c r="H58" s="404"/>
      <c r="I58" s="139"/>
      <c r="J58" s="140"/>
      <c r="K58" s="141"/>
    </row>
    <row r="59" spans="1:11" s="123" customFormat="1" ht="22.5" hidden="1" customHeight="1" x14ac:dyDescent="0.3">
      <c r="A59" s="372">
        <v>25</v>
      </c>
      <c r="B59" s="134"/>
      <c r="C59" s="146"/>
      <c r="D59" s="144"/>
      <c r="E59" s="269">
        <v>4</v>
      </c>
      <c r="F59" s="269"/>
      <c r="G59" s="151">
        <f t="shared" si="4"/>
        <v>0</v>
      </c>
      <c r="H59" s="403">
        <f>G59+G60</f>
        <v>0</v>
      </c>
      <c r="I59" s="139"/>
      <c r="J59" s="140"/>
      <c r="K59" s="141"/>
    </row>
    <row r="60" spans="1:11" s="123" customFormat="1" ht="22.5" hidden="1" customHeight="1" x14ac:dyDescent="0.3">
      <c r="A60" s="374"/>
      <c r="B60" s="142"/>
      <c r="C60" s="143"/>
      <c r="D60" s="144"/>
      <c r="E60" s="269">
        <v>4</v>
      </c>
      <c r="F60" s="269"/>
      <c r="G60" s="151">
        <f t="shared" si="4"/>
        <v>0</v>
      </c>
      <c r="H60" s="404"/>
      <c r="I60" s="139"/>
      <c r="J60" s="140"/>
      <c r="K60" s="141"/>
    </row>
    <row r="61" spans="1:11" s="123" customFormat="1" ht="22.5" hidden="1" customHeight="1" x14ac:dyDescent="0.3">
      <c r="A61" s="372">
        <v>26</v>
      </c>
      <c r="B61" s="134"/>
      <c r="C61" s="146"/>
      <c r="D61" s="144"/>
      <c r="E61" s="269">
        <v>4</v>
      </c>
      <c r="F61" s="269"/>
      <c r="G61" s="151">
        <f t="shared" si="4"/>
        <v>0</v>
      </c>
      <c r="H61" s="403">
        <f>G61+G62</f>
        <v>0</v>
      </c>
      <c r="I61" s="139"/>
      <c r="J61" s="140"/>
      <c r="K61" s="141"/>
    </row>
    <row r="62" spans="1:11" s="123" customFormat="1" ht="22.5" hidden="1" customHeight="1" x14ac:dyDescent="0.3">
      <c r="A62" s="374"/>
      <c r="B62" s="142"/>
      <c r="C62" s="143"/>
      <c r="D62" s="144"/>
      <c r="E62" s="269">
        <v>4</v>
      </c>
      <c r="F62" s="269"/>
      <c r="G62" s="151">
        <f t="shared" si="4"/>
        <v>0</v>
      </c>
      <c r="H62" s="404"/>
      <c r="I62" s="139"/>
      <c r="J62" s="140"/>
      <c r="K62" s="141"/>
    </row>
    <row r="63" spans="1:11" s="123" customFormat="1" ht="22.5" hidden="1" customHeight="1" x14ac:dyDescent="0.3">
      <c r="A63" s="372">
        <v>27</v>
      </c>
      <c r="B63" s="134"/>
      <c r="C63" s="135"/>
      <c r="D63" s="144"/>
      <c r="E63" s="269">
        <v>4</v>
      </c>
      <c r="F63" s="269"/>
      <c r="G63" s="151">
        <f t="shared" si="4"/>
        <v>0</v>
      </c>
      <c r="H63" s="403">
        <f>G63+G64</f>
        <v>0</v>
      </c>
      <c r="I63" s="139"/>
      <c r="J63" s="140"/>
      <c r="K63" s="141"/>
    </row>
    <row r="64" spans="1:11" s="123" customFormat="1" ht="22.5" hidden="1" customHeight="1" x14ac:dyDescent="0.3">
      <c r="A64" s="374"/>
      <c r="B64" s="142"/>
      <c r="C64" s="143"/>
      <c r="D64" s="144"/>
      <c r="E64" s="269">
        <v>4</v>
      </c>
      <c r="F64" s="269"/>
      <c r="G64" s="151">
        <f t="shared" si="4"/>
        <v>0</v>
      </c>
      <c r="H64" s="404"/>
      <c r="I64" s="139"/>
      <c r="J64" s="140"/>
      <c r="K64" s="141"/>
    </row>
    <row r="65" spans="1:11" s="123" customFormat="1" ht="22.5" hidden="1" customHeight="1" x14ac:dyDescent="0.3">
      <c r="A65" s="372">
        <v>28</v>
      </c>
      <c r="B65" s="134"/>
      <c r="C65" s="146"/>
      <c r="D65" s="136"/>
      <c r="E65" s="269">
        <v>4</v>
      </c>
      <c r="F65" s="269"/>
      <c r="G65" s="151">
        <f t="shared" si="4"/>
        <v>0</v>
      </c>
      <c r="H65" s="403">
        <f>G65+G66</f>
        <v>0</v>
      </c>
      <c r="I65" s="139"/>
      <c r="J65" s="140"/>
      <c r="K65" s="141"/>
    </row>
    <row r="66" spans="1:11" s="123" customFormat="1" ht="22.5" hidden="1" customHeight="1" x14ac:dyDescent="0.3">
      <c r="A66" s="374"/>
      <c r="B66" s="142"/>
      <c r="C66" s="143"/>
      <c r="D66" s="144"/>
      <c r="E66" s="269">
        <v>4</v>
      </c>
      <c r="F66" s="269"/>
      <c r="G66" s="151">
        <f t="shared" si="4"/>
        <v>0</v>
      </c>
      <c r="H66" s="404"/>
      <c r="I66" s="139"/>
      <c r="J66" s="140"/>
      <c r="K66" s="141"/>
    </row>
    <row r="67" spans="1:11" s="123" customFormat="1" ht="22.5" hidden="1" customHeight="1" x14ac:dyDescent="0.3">
      <c r="A67" s="372">
        <v>29</v>
      </c>
      <c r="B67" s="134"/>
      <c r="C67" s="146"/>
      <c r="D67" s="144"/>
      <c r="E67" s="269">
        <v>4</v>
      </c>
      <c r="F67" s="269"/>
      <c r="G67" s="151">
        <f t="shared" si="4"/>
        <v>0</v>
      </c>
      <c r="H67" s="403">
        <f>G67+G68</f>
        <v>0</v>
      </c>
      <c r="I67" s="139"/>
      <c r="J67" s="140"/>
      <c r="K67" s="141"/>
    </row>
    <row r="68" spans="1:11" s="123" customFormat="1" ht="22.5" hidden="1" customHeight="1" x14ac:dyDescent="0.3">
      <c r="A68" s="374"/>
      <c r="B68" s="142"/>
      <c r="C68" s="143"/>
      <c r="D68" s="144"/>
      <c r="E68" s="269">
        <v>4</v>
      </c>
      <c r="F68" s="269"/>
      <c r="G68" s="151">
        <f t="shared" si="4"/>
        <v>0</v>
      </c>
      <c r="H68" s="404"/>
      <c r="I68" s="139"/>
      <c r="J68" s="140"/>
      <c r="K68" s="141"/>
    </row>
    <row r="69" spans="1:11" s="123" customFormat="1" ht="22.5" hidden="1" customHeight="1" x14ac:dyDescent="0.3">
      <c r="A69" s="372">
        <v>30</v>
      </c>
      <c r="B69" s="134"/>
      <c r="C69" s="146"/>
      <c r="D69" s="144"/>
      <c r="E69" s="269">
        <v>4</v>
      </c>
      <c r="F69" s="269"/>
      <c r="G69" s="151">
        <f t="shared" si="4"/>
        <v>0</v>
      </c>
      <c r="H69" s="403">
        <f>G69+G70</f>
        <v>0</v>
      </c>
      <c r="I69" s="139"/>
      <c r="J69" s="140"/>
      <c r="K69" s="141"/>
    </row>
    <row r="70" spans="1:11" s="123" customFormat="1" ht="22.5" hidden="1" customHeight="1" x14ac:dyDescent="0.3">
      <c r="A70" s="374"/>
      <c r="B70" s="142"/>
      <c r="C70" s="143"/>
      <c r="D70" s="144"/>
      <c r="E70" s="269">
        <v>4</v>
      </c>
      <c r="F70" s="269"/>
      <c r="G70" s="151">
        <f t="shared" si="4"/>
        <v>0</v>
      </c>
      <c r="H70" s="404"/>
      <c r="I70" s="139"/>
      <c r="J70" s="140"/>
      <c r="K70" s="141"/>
    </row>
    <row r="71" spans="1:11" s="123" customFormat="1" ht="22.5" hidden="1" customHeight="1" x14ac:dyDescent="0.3">
      <c r="A71" s="372">
        <v>31</v>
      </c>
      <c r="B71" s="134"/>
      <c r="C71" s="146"/>
      <c r="D71" s="144"/>
      <c r="E71" s="269">
        <v>4</v>
      </c>
      <c r="F71" s="269"/>
      <c r="G71" s="151">
        <f>ROUND((F71*4)/E71,1)</f>
        <v>0</v>
      </c>
      <c r="H71" s="403">
        <f>G71+G72</f>
        <v>0</v>
      </c>
      <c r="I71" s="139"/>
      <c r="J71" s="140"/>
      <c r="K71" s="141"/>
    </row>
    <row r="72" spans="1:11" s="123" customFormat="1" ht="22.5" hidden="1" customHeight="1" x14ac:dyDescent="0.3">
      <c r="A72" s="374"/>
      <c r="B72" s="142"/>
      <c r="C72" s="143"/>
      <c r="D72" s="144"/>
      <c r="E72" s="269">
        <v>4</v>
      </c>
      <c r="F72" s="269"/>
      <c r="G72" s="151">
        <f>ROUND((F72*4)/E72,1)</f>
        <v>0</v>
      </c>
      <c r="H72" s="404"/>
      <c r="I72" s="139"/>
      <c r="J72" s="140"/>
      <c r="K72" s="141"/>
    </row>
    <row r="73" spans="1:11" s="123" customFormat="1" ht="22.5" hidden="1" customHeight="1" x14ac:dyDescent="0.3">
      <c r="A73" s="372">
        <v>32</v>
      </c>
      <c r="B73" s="134"/>
      <c r="C73" s="146"/>
      <c r="D73" s="144"/>
      <c r="E73" s="269">
        <v>4</v>
      </c>
      <c r="F73" s="269"/>
      <c r="G73" s="151">
        <f>ROUND((F73*4)/E73,1)</f>
        <v>0</v>
      </c>
      <c r="H73" s="403">
        <f>G73+G74</f>
        <v>0</v>
      </c>
      <c r="I73" s="139"/>
      <c r="J73" s="140"/>
      <c r="K73" s="141"/>
    </row>
    <row r="74" spans="1:11" s="123" customFormat="1" ht="22.5" hidden="1" customHeight="1" x14ac:dyDescent="0.3">
      <c r="A74" s="374"/>
      <c r="B74" s="142"/>
      <c r="C74" s="143"/>
      <c r="D74" s="144"/>
      <c r="E74" s="269">
        <v>4</v>
      </c>
      <c r="F74" s="269"/>
      <c r="G74" s="151">
        <f>ROUND((F74*4)/E74,1)</f>
        <v>0</v>
      </c>
      <c r="H74" s="404"/>
      <c r="I74" s="139"/>
      <c r="J74" s="140"/>
      <c r="K74" s="141"/>
    </row>
    <row r="75" spans="1:11" s="123" customFormat="1" ht="22.5" hidden="1" customHeight="1" x14ac:dyDescent="0.3">
      <c r="A75" s="372">
        <v>33</v>
      </c>
      <c r="B75" s="134"/>
      <c r="C75" s="135"/>
      <c r="D75" s="144"/>
      <c r="E75" s="269">
        <v>4</v>
      </c>
      <c r="F75" s="269"/>
      <c r="G75" s="151">
        <f t="shared" ref="G75:G90" si="5">ROUND((F75*4)/E75,1)</f>
        <v>0</v>
      </c>
      <c r="H75" s="403">
        <f>G75+G76</f>
        <v>0</v>
      </c>
      <c r="I75" s="139"/>
      <c r="J75" s="140"/>
      <c r="K75" s="141"/>
    </row>
    <row r="76" spans="1:11" s="123" customFormat="1" ht="22.5" hidden="1" customHeight="1" x14ac:dyDescent="0.3">
      <c r="A76" s="374"/>
      <c r="B76" s="142"/>
      <c r="C76" s="143"/>
      <c r="D76" s="144"/>
      <c r="E76" s="269">
        <v>4</v>
      </c>
      <c r="F76" s="269"/>
      <c r="G76" s="151">
        <f t="shared" si="5"/>
        <v>0</v>
      </c>
      <c r="H76" s="404"/>
      <c r="I76" s="139"/>
      <c r="J76" s="140"/>
      <c r="K76" s="141"/>
    </row>
    <row r="77" spans="1:11" s="123" customFormat="1" ht="22.5" hidden="1" customHeight="1" x14ac:dyDescent="0.3">
      <c r="A77" s="372">
        <v>34</v>
      </c>
      <c r="B77" s="134"/>
      <c r="C77" s="146"/>
      <c r="D77" s="136"/>
      <c r="E77" s="269">
        <v>4</v>
      </c>
      <c r="F77" s="269"/>
      <c r="G77" s="151">
        <f t="shared" si="5"/>
        <v>0</v>
      </c>
      <c r="H77" s="403">
        <f>G77+G78</f>
        <v>0</v>
      </c>
      <c r="I77" s="139"/>
      <c r="J77" s="140"/>
      <c r="K77" s="141"/>
    </row>
    <row r="78" spans="1:11" s="123" customFormat="1" ht="22.5" hidden="1" customHeight="1" x14ac:dyDescent="0.3">
      <c r="A78" s="374"/>
      <c r="B78" s="142"/>
      <c r="C78" s="143"/>
      <c r="D78" s="144"/>
      <c r="E78" s="269">
        <v>4</v>
      </c>
      <c r="F78" s="269"/>
      <c r="G78" s="151">
        <f t="shared" si="5"/>
        <v>0</v>
      </c>
      <c r="H78" s="404"/>
      <c r="I78" s="139"/>
      <c r="J78" s="140"/>
      <c r="K78" s="141"/>
    </row>
    <row r="79" spans="1:11" s="123" customFormat="1" ht="22.5" hidden="1" customHeight="1" x14ac:dyDescent="0.3">
      <c r="A79" s="372">
        <v>35</v>
      </c>
      <c r="B79" s="134"/>
      <c r="C79" s="146"/>
      <c r="D79" s="144"/>
      <c r="E79" s="269">
        <v>4</v>
      </c>
      <c r="F79" s="269"/>
      <c r="G79" s="151">
        <f t="shared" si="5"/>
        <v>0</v>
      </c>
      <c r="H79" s="403">
        <f>G79+G80</f>
        <v>0</v>
      </c>
      <c r="I79" s="139"/>
      <c r="J79" s="140"/>
      <c r="K79" s="141"/>
    </row>
    <row r="80" spans="1:11" s="123" customFormat="1" ht="22.5" hidden="1" customHeight="1" x14ac:dyDescent="0.3">
      <c r="A80" s="374"/>
      <c r="B80" s="142"/>
      <c r="C80" s="143"/>
      <c r="D80" s="144"/>
      <c r="E80" s="269">
        <v>4</v>
      </c>
      <c r="F80" s="269"/>
      <c r="G80" s="151">
        <f t="shared" si="5"/>
        <v>0</v>
      </c>
      <c r="H80" s="404"/>
      <c r="I80" s="139"/>
      <c r="J80" s="140"/>
      <c r="K80" s="141"/>
    </row>
    <row r="81" spans="1:11" s="123" customFormat="1" ht="22.5" hidden="1" customHeight="1" x14ac:dyDescent="0.3">
      <c r="A81" s="372">
        <v>36</v>
      </c>
      <c r="B81" s="266" t="s">
        <v>310</v>
      </c>
      <c r="C81" s="267" t="s">
        <v>374</v>
      </c>
      <c r="D81" s="144"/>
      <c r="E81" s="269">
        <v>4</v>
      </c>
      <c r="F81" s="269"/>
      <c r="G81" s="151">
        <f t="shared" si="5"/>
        <v>0</v>
      </c>
      <c r="H81" s="403">
        <f>G81+G82</f>
        <v>0</v>
      </c>
      <c r="I81" s="139"/>
      <c r="J81" s="140"/>
      <c r="K81" s="141"/>
    </row>
    <row r="82" spans="1:11" s="123" customFormat="1" ht="22.5" hidden="1" customHeight="1" x14ac:dyDescent="0.3">
      <c r="A82" s="374"/>
      <c r="B82" s="142"/>
      <c r="C82" s="143"/>
      <c r="D82" s="144"/>
      <c r="E82" s="269">
        <v>4</v>
      </c>
      <c r="F82" s="269"/>
      <c r="G82" s="151">
        <f t="shared" si="5"/>
        <v>0</v>
      </c>
      <c r="H82" s="404"/>
      <c r="I82" s="139"/>
      <c r="J82" s="140"/>
      <c r="K82" s="141"/>
    </row>
    <row r="83" spans="1:11" s="123" customFormat="1" x14ac:dyDescent="0.3">
      <c r="A83" s="372">
        <v>4</v>
      </c>
      <c r="B83" s="266" t="s">
        <v>364</v>
      </c>
      <c r="C83" s="267" t="s">
        <v>363</v>
      </c>
      <c r="D83" s="270" t="s">
        <v>595</v>
      </c>
      <c r="E83" s="269">
        <v>2</v>
      </c>
      <c r="F83" s="269"/>
      <c r="G83" s="151">
        <f t="shared" si="5"/>
        <v>0</v>
      </c>
      <c r="H83" s="403">
        <f>G83+G84</f>
        <v>0</v>
      </c>
      <c r="I83" s="139" t="s">
        <v>597</v>
      </c>
      <c r="J83" s="140"/>
      <c r="K83" s="141"/>
    </row>
    <row r="84" spans="1:11" s="123" customFormat="1" x14ac:dyDescent="0.3">
      <c r="A84" s="374"/>
      <c r="B84" s="142"/>
      <c r="C84" s="143"/>
      <c r="D84" s="270" t="s">
        <v>301</v>
      </c>
      <c r="E84" s="269">
        <v>4</v>
      </c>
      <c r="F84" s="269"/>
      <c r="G84" s="151">
        <f t="shared" si="5"/>
        <v>0</v>
      </c>
      <c r="H84" s="404"/>
      <c r="I84" s="139"/>
      <c r="J84" s="140"/>
      <c r="K84" s="141"/>
    </row>
    <row r="85" spans="1:11" s="123" customFormat="1" x14ac:dyDescent="0.3">
      <c r="A85" s="372">
        <v>5</v>
      </c>
      <c r="B85" s="266" t="s">
        <v>315</v>
      </c>
      <c r="C85" s="267" t="s">
        <v>316</v>
      </c>
      <c r="D85" s="270" t="s">
        <v>554</v>
      </c>
      <c r="E85" s="269">
        <v>4</v>
      </c>
      <c r="F85" s="269"/>
      <c r="G85" s="151">
        <f t="shared" si="5"/>
        <v>0</v>
      </c>
      <c r="H85" s="403">
        <f>G85+G86</f>
        <v>0</v>
      </c>
      <c r="I85" s="139" t="s">
        <v>597</v>
      </c>
      <c r="J85" s="140"/>
      <c r="K85" s="141"/>
    </row>
    <row r="86" spans="1:11" s="123" customFormat="1" x14ac:dyDescent="0.3">
      <c r="A86" s="374"/>
      <c r="B86" s="142"/>
      <c r="C86" s="143"/>
      <c r="D86" s="270" t="s">
        <v>301</v>
      </c>
      <c r="E86" s="269">
        <v>4</v>
      </c>
      <c r="F86" s="269"/>
      <c r="G86" s="151">
        <f t="shared" si="5"/>
        <v>0</v>
      </c>
      <c r="H86" s="404"/>
      <c r="I86" s="139"/>
      <c r="J86" s="140"/>
      <c r="K86" s="141"/>
    </row>
    <row r="87" spans="1:11" s="123" customFormat="1" x14ac:dyDescent="0.3">
      <c r="A87" s="372">
        <v>6</v>
      </c>
      <c r="B87" s="266" t="s">
        <v>293</v>
      </c>
      <c r="C87" s="267" t="s">
        <v>294</v>
      </c>
      <c r="D87" s="270" t="s">
        <v>554</v>
      </c>
      <c r="E87" s="269">
        <v>4</v>
      </c>
      <c r="F87" s="269"/>
      <c r="G87" s="151">
        <f t="shared" si="5"/>
        <v>0</v>
      </c>
      <c r="H87" s="403">
        <f>G87+G88</f>
        <v>0</v>
      </c>
      <c r="I87" s="139" t="s">
        <v>597</v>
      </c>
      <c r="J87" s="140"/>
      <c r="K87" s="141"/>
    </row>
    <row r="88" spans="1:11" s="123" customFormat="1" x14ac:dyDescent="0.3">
      <c r="A88" s="374"/>
      <c r="D88" s="270" t="s">
        <v>301</v>
      </c>
      <c r="E88" s="269">
        <v>4</v>
      </c>
      <c r="F88" s="269"/>
      <c r="G88" s="151">
        <f t="shared" si="5"/>
        <v>0</v>
      </c>
      <c r="H88" s="404"/>
      <c r="I88" s="139"/>
      <c r="J88" s="140"/>
      <c r="K88" s="141"/>
    </row>
    <row r="89" spans="1:11" s="123" customFormat="1" ht="16.5" hidden="1" customHeight="1" x14ac:dyDescent="0.3">
      <c r="A89" s="372">
        <v>40</v>
      </c>
      <c r="D89" s="144"/>
      <c r="E89" s="145"/>
      <c r="F89" s="137"/>
      <c r="G89" s="151" t="e">
        <f t="shared" si="5"/>
        <v>#DIV/0!</v>
      </c>
      <c r="H89" s="403" t="e">
        <f>G89+G90</f>
        <v>#DIV/0!</v>
      </c>
      <c r="I89" s="139"/>
      <c r="J89" s="140"/>
      <c r="K89" s="141"/>
    </row>
    <row r="90" spans="1:11" s="123" customFormat="1" ht="16.5" hidden="1" customHeight="1" x14ac:dyDescent="0.3">
      <c r="A90" s="374"/>
      <c r="B90" s="142"/>
      <c r="C90" s="143"/>
      <c r="D90" s="144"/>
      <c r="E90" s="145"/>
      <c r="F90" s="137"/>
      <c r="G90" s="151" t="e">
        <f t="shared" si="5"/>
        <v>#DIV/0!</v>
      </c>
      <c r="H90" s="404"/>
      <c r="I90" s="139"/>
      <c r="J90" s="140"/>
      <c r="K90" s="141"/>
    </row>
    <row r="91" spans="1:11" ht="19.5" customHeight="1" x14ac:dyDescent="0.25">
      <c r="B91" s="408" t="s">
        <v>132</v>
      </c>
      <c r="C91" s="408"/>
      <c r="D91" s="408"/>
      <c r="E91" s="408"/>
      <c r="F91" s="147"/>
    </row>
    <row r="92" spans="1:11" ht="19.5" customHeight="1" x14ac:dyDescent="0.25">
      <c r="B92" s="409" t="s">
        <v>133</v>
      </c>
      <c r="C92" s="409"/>
      <c r="D92" s="409"/>
      <c r="E92" s="409"/>
      <c r="F92" s="148"/>
    </row>
    <row r="93" spans="1:11" ht="19.5" customHeight="1" x14ac:dyDescent="0.25">
      <c r="B93" s="407" t="s">
        <v>134</v>
      </c>
      <c r="C93" s="407"/>
      <c r="D93" s="407"/>
      <c r="E93" s="407"/>
      <c r="F93" s="149"/>
      <c r="G93" s="342" t="s">
        <v>76</v>
      </c>
      <c r="H93" s="342"/>
      <c r="I93" s="342"/>
      <c r="J93" s="150"/>
      <c r="K93" s="150"/>
    </row>
    <row r="94" spans="1:11" ht="21.75" customHeight="1" x14ac:dyDescent="0.25">
      <c r="C94" s="98" t="s">
        <v>77</v>
      </c>
      <c r="D94" s="98"/>
      <c r="E94" s="98"/>
      <c r="F94" s="98"/>
      <c r="G94" s="327" t="s">
        <v>78</v>
      </c>
      <c r="H94" s="327"/>
      <c r="I94" s="327"/>
      <c r="J94" s="98"/>
    </row>
  </sheetData>
  <sheetProtection password="C71F" sheet="1" formatCells="0" formatColumns="0" formatRows="0" insertHyperlinks="0" sort="0" autoFilter="0" pivotTables="0"/>
  <customSheetViews>
    <customSheetView guid="{12C9832D-49BD-45CC-A5E0-F64F753F5189}" showPageBreaks="1" topLeftCell="A6">
      <selection activeCell="E11" sqref="E11:F11"/>
      <pageMargins left="0.25" right="0.18" top="0.36" bottom="0.28000000000000003" header="0.3" footer="0.3"/>
      <pageSetup paperSize="9" orientation="landscape" horizontalDpi="300" verticalDpi="300" r:id="rId1"/>
      <headerFooter alignWithMargins="0"/>
    </customSheetView>
  </customSheetViews>
  <mergeCells count="94">
    <mergeCell ref="H33:H34"/>
    <mergeCell ref="H25:H26"/>
    <mergeCell ref="H31:H32"/>
    <mergeCell ref="A27:A28"/>
    <mergeCell ref="H27:H28"/>
    <mergeCell ref="H29:H30"/>
    <mergeCell ref="A21:A22"/>
    <mergeCell ref="H21:H22"/>
    <mergeCell ref="A23:A24"/>
    <mergeCell ref="H23:H24"/>
    <mergeCell ref="A25:A26"/>
    <mergeCell ref="B93:E93"/>
    <mergeCell ref="B91:E91"/>
    <mergeCell ref="B92:E92"/>
    <mergeCell ref="A29:A30"/>
    <mergeCell ref="A31:A32"/>
    <mergeCell ref="A33:A34"/>
    <mergeCell ref="A35:A36"/>
    <mergeCell ref="A41:A42"/>
    <mergeCell ref="A47:A48"/>
    <mergeCell ref="A53:A54"/>
    <mergeCell ref="A37:A38"/>
    <mergeCell ref="A57:A58"/>
    <mergeCell ref="A63:A64"/>
    <mergeCell ref="A89:A90"/>
    <mergeCell ref="G94:I94"/>
    <mergeCell ref="G93:I93"/>
    <mergeCell ref="A11:A12"/>
    <mergeCell ref="A13:A14"/>
    <mergeCell ref="A15:A16"/>
    <mergeCell ref="H15:H16"/>
    <mergeCell ref="A17:A18"/>
    <mergeCell ref="H17:H18"/>
    <mergeCell ref="A19:A20"/>
    <mergeCell ref="H19:H20"/>
    <mergeCell ref="H41:H42"/>
    <mergeCell ref="A43:A44"/>
    <mergeCell ref="H43:H44"/>
    <mergeCell ref="A45:A46"/>
    <mergeCell ref="H45:H46"/>
    <mergeCell ref="H35:H36"/>
    <mergeCell ref="A2:D2"/>
    <mergeCell ref="A3:D3"/>
    <mergeCell ref="H11:H12"/>
    <mergeCell ref="H13:H14"/>
    <mergeCell ref="F2:I2"/>
    <mergeCell ref="F3:I3"/>
    <mergeCell ref="B9:C9"/>
    <mergeCell ref="B10:C10"/>
    <mergeCell ref="A5:I5"/>
    <mergeCell ref="A6:I6"/>
    <mergeCell ref="A7:I7"/>
    <mergeCell ref="H37:H38"/>
    <mergeCell ref="A39:A40"/>
    <mergeCell ref="H39:H40"/>
    <mergeCell ref="H53:H54"/>
    <mergeCell ref="A55:A56"/>
    <mergeCell ref="H55:H56"/>
    <mergeCell ref="H57:H58"/>
    <mergeCell ref="H47:H48"/>
    <mergeCell ref="A49:A50"/>
    <mergeCell ref="H49:H50"/>
    <mergeCell ref="A51:A52"/>
    <mergeCell ref="H51:H52"/>
    <mergeCell ref="H63:H64"/>
    <mergeCell ref="A65:A66"/>
    <mergeCell ref="H65:H66"/>
    <mergeCell ref="A59:A60"/>
    <mergeCell ref="H59:H60"/>
    <mergeCell ref="A61:A62"/>
    <mergeCell ref="H61:H62"/>
    <mergeCell ref="H89:H90"/>
    <mergeCell ref="A67:A68"/>
    <mergeCell ref="H67:H68"/>
    <mergeCell ref="A69:A70"/>
    <mergeCell ref="H69:H70"/>
    <mergeCell ref="A83:A84"/>
    <mergeCell ref="H83:H84"/>
    <mergeCell ref="A85:A86"/>
    <mergeCell ref="H85:H86"/>
    <mergeCell ref="A87:A88"/>
    <mergeCell ref="H87:H88"/>
    <mergeCell ref="A77:A78"/>
    <mergeCell ref="H77:H78"/>
    <mergeCell ref="A79:A80"/>
    <mergeCell ref="H79:H80"/>
    <mergeCell ref="A81:A82"/>
    <mergeCell ref="H81:H82"/>
    <mergeCell ref="A71:A72"/>
    <mergeCell ref="H71:H72"/>
    <mergeCell ref="A73:A74"/>
    <mergeCell ref="H73:H74"/>
    <mergeCell ref="A75:A76"/>
    <mergeCell ref="H75:H76"/>
  </mergeCells>
  <phoneticPr fontId="20" type="noConversion"/>
  <pageMargins left="0.25" right="0.18" top="0.09" bottom="0.08" header="0.15" footer="0.11"/>
  <pageSetup paperSize="9" orientation="landscape" horizontalDpi="300" verticalDpi="300" r:id="rId2"/>
  <headerFooter alignWithMargins="0"/>
  <drawing r:id="rId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42"/>
  <sheetViews>
    <sheetView topLeftCell="A33" workbookViewId="0">
      <selection activeCell="A7" sqref="A7:G7"/>
    </sheetView>
  </sheetViews>
  <sheetFormatPr defaultColWidth="8" defaultRowHeight="16.5" x14ac:dyDescent="0.25"/>
  <cols>
    <col min="1" max="1" width="4.25" style="93" customWidth="1"/>
    <col min="2" max="2" width="21.125" style="93" customWidth="1"/>
    <col min="3" max="3" width="11" style="93" customWidth="1"/>
    <col min="4" max="4" width="49.25" style="93" customWidth="1"/>
    <col min="5" max="6" width="13.125" style="93" customWidth="1"/>
    <col min="7" max="7" width="18.875" style="93" customWidth="1"/>
    <col min="8" max="8" width="9.125" style="93" customWidth="1"/>
    <col min="9" max="16384" width="8" style="93"/>
  </cols>
  <sheetData>
    <row r="1" spans="1:8" x14ac:dyDescent="0.25">
      <c r="G1" s="121" t="s">
        <v>135</v>
      </c>
    </row>
    <row r="2" spans="1:8" s="123" customFormat="1" ht="23.25" customHeight="1" x14ac:dyDescent="0.3">
      <c r="A2" s="325" t="s">
        <v>17</v>
      </c>
      <c r="B2" s="325"/>
      <c r="C2" s="325"/>
      <c r="D2" s="325"/>
      <c r="E2" s="326" t="s">
        <v>12</v>
      </c>
      <c r="F2" s="326"/>
      <c r="G2" s="326"/>
      <c r="H2" s="122"/>
    </row>
    <row r="3" spans="1:8" s="123" customFormat="1" ht="23.25" customHeight="1" x14ac:dyDescent="0.3">
      <c r="A3" s="326" t="s">
        <v>16</v>
      </c>
      <c r="B3" s="326"/>
      <c r="C3" s="326"/>
      <c r="D3" s="326"/>
      <c r="E3" s="326" t="s">
        <v>13</v>
      </c>
      <c r="F3" s="326"/>
      <c r="G3" s="326"/>
      <c r="H3" s="122"/>
    </row>
    <row r="5" spans="1:8" ht="23.25" customHeight="1" x14ac:dyDescent="0.3">
      <c r="A5" s="331" t="s">
        <v>136</v>
      </c>
      <c r="B5" s="331"/>
      <c r="C5" s="331"/>
      <c r="D5" s="331"/>
      <c r="E5" s="331"/>
      <c r="F5" s="331"/>
      <c r="G5" s="331"/>
      <c r="H5" s="124"/>
    </row>
    <row r="6" spans="1:8" ht="23.25" customHeight="1" x14ac:dyDescent="0.3">
      <c r="A6" s="331" t="s">
        <v>41</v>
      </c>
      <c r="B6" s="331"/>
      <c r="C6" s="331"/>
      <c r="D6" s="331"/>
      <c r="E6" s="331"/>
      <c r="F6" s="331"/>
      <c r="G6" s="331"/>
      <c r="H6" s="124"/>
    </row>
    <row r="7" spans="1:8" ht="23.25" customHeight="1" x14ac:dyDescent="0.3">
      <c r="A7" s="331" t="s">
        <v>81</v>
      </c>
      <c r="B7" s="331"/>
      <c r="C7" s="331"/>
      <c r="D7" s="331"/>
      <c r="E7" s="331"/>
      <c r="F7" s="331"/>
      <c r="G7" s="331"/>
      <c r="H7" s="124"/>
    </row>
    <row r="8" spans="1:8" ht="10.5" customHeight="1" x14ac:dyDescent="0.25"/>
    <row r="9" spans="1:8" ht="58.5" customHeight="1" x14ac:dyDescent="0.25">
      <c r="A9" s="85" t="s">
        <v>0</v>
      </c>
      <c r="B9" s="399" t="s">
        <v>18</v>
      </c>
      <c r="C9" s="400"/>
      <c r="D9" s="152" t="s">
        <v>137</v>
      </c>
      <c r="E9" s="152" t="s">
        <v>138</v>
      </c>
      <c r="F9" s="152" t="s">
        <v>139</v>
      </c>
      <c r="G9" s="152" t="s">
        <v>14</v>
      </c>
      <c r="H9" s="153"/>
    </row>
    <row r="10" spans="1:8" s="123" customFormat="1" ht="20.25" customHeight="1" x14ac:dyDescent="0.3">
      <c r="A10" s="410">
        <v>1</v>
      </c>
      <c r="B10" s="154"/>
      <c r="C10" s="155"/>
      <c r="D10" s="156"/>
      <c r="E10" s="157">
        <v>8</v>
      </c>
      <c r="F10" s="403">
        <f>E10+E11</f>
        <v>23</v>
      </c>
      <c r="G10" s="139"/>
      <c r="H10" s="140"/>
    </row>
    <row r="11" spans="1:8" s="123" customFormat="1" ht="20.25" customHeight="1" x14ac:dyDescent="0.3">
      <c r="A11" s="374"/>
      <c r="B11" s="142"/>
      <c r="C11" s="158"/>
      <c r="D11" s="159"/>
      <c r="E11" s="138">
        <v>15</v>
      </c>
      <c r="F11" s="404"/>
      <c r="G11" s="139"/>
      <c r="H11" s="140"/>
    </row>
    <row r="12" spans="1:8" s="123" customFormat="1" ht="20.25" customHeight="1" x14ac:dyDescent="0.3">
      <c r="A12" s="410">
        <v>2</v>
      </c>
      <c r="B12" s="154"/>
      <c r="C12" s="155"/>
      <c r="D12" s="159"/>
      <c r="E12" s="138"/>
      <c r="F12" s="403">
        <f>E12+E13</f>
        <v>0</v>
      </c>
      <c r="G12" s="139"/>
      <c r="H12" s="140"/>
    </row>
    <row r="13" spans="1:8" s="123" customFormat="1" ht="20.25" customHeight="1" x14ac:dyDescent="0.3">
      <c r="A13" s="374"/>
      <c r="B13" s="142"/>
      <c r="C13" s="158"/>
      <c r="D13" s="159"/>
      <c r="E13" s="138"/>
      <c r="F13" s="404"/>
      <c r="G13" s="139"/>
      <c r="H13" s="140"/>
    </row>
    <row r="14" spans="1:8" s="123" customFormat="1" ht="20.25" customHeight="1" x14ac:dyDescent="0.3">
      <c r="A14" s="410">
        <v>3</v>
      </c>
      <c r="B14" s="154"/>
      <c r="C14" s="155"/>
      <c r="D14" s="159"/>
      <c r="E14" s="138"/>
      <c r="F14" s="403">
        <f>E14+E15</f>
        <v>0</v>
      </c>
      <c r="G14" s="139"/>
      <c r="H14" s="140"/>
    </row>
    <row r="15" spans="1:8" s="123" customFormat="1" ht="20.25" customHeight="1" x14ac:dyDescent="0.3">
      <c r="A15" s="374"/>
      <c r="B15" s="142"/>
      <c r="C15" s="158"/>
      <c r="D15" s="159"/>
      <c r="E15" s="138"/>
      <c r="F15" s="404"/>
      <c r="G15" s="139"/>
      <c r="H15" s="140"/>
    </row>
    <row r="16" spans="1:8" s="123" customFormat="1" ht="20.25" customHeight="1" x14ac:dyDescent="0.3">
      <c r="A16" s="410">
        <v>4</v>
      </c>
      <c r="B16" s="154"/>
      <c r="C16" s="155"/>
      <c r="D16" s="156"/>
      <c r="E16" s="157"/>
      <c r="F16" s="403">
        <f>E16+E17</f>
        <v>0</v>
      </c>
      <c r="G16" s="139"/>
      <c r="H16" s="140"/>
    </row>
    <row r="17" spans="1:8" s="123" customFormat="1" ht="20.25" customHeight="1" x14ac:dyDescent="0.3">
      <c r="A17" s="374"/>
      <c r="B17" s="142"/>
      <c r="C17" s="158"/>
      <c r="D17" s="159"/>
      <c r="E17" s="138"/>
      <c r="F17" s="404"/>
      <c r="G17" s="139"/>
      <c r="H17" s="140"/>
    </row>
    <row r="18" spans="1:8" s="123" customFormat="1" ht="20.25" customHeight="1" x14ac:dyDescent="0.3">
      <c r="A18" s="410">
        <v>5</v>
      </c>
      <c r="B18" s="154"/>
      <c r="C18" s="155"/>
      <c r="D18" s="159"/>
      <c r="E18" s="138"/>
      <c r="F18" s="403">
        <f>E18+E19</f>
        <v>0</v>
      </c>
      <c r="G18" s="139"/>
      <c r="H18" s="140"/>
    </row>
    <row r="19" spans="1:8" s="123" customFormat="1" ht="20.25" customHeight="1" x14ac:dyDescent="0.3">
      <c r="A19" s="374"/>
      <c r="B19" s="142"/>
      <c r="C19" s="158"/>
      <c r="D19" s="159"/>
      <c r="E19" s="138"/>
      <c r="F19" s="404"/>
      <c r="G19" s="139"/>
      <c r="H19" s="140"/>
    </row>
    <row r="20" spans="1:8" s="123" customFormat="1" ht="20.25" customHeight="1" x14ac:dyDescent="0.3">
      <c r="A20" s="410">
        <v>6</v>
      </c>
      <c r="B20" s="154"/>
      <c r="C20" s="155"/>
      <c r="D20" s="159"/>
      <c r="E20" s="138"/>
      <c r="F20" s="403">
        <f>E20+E21</f>
        <v>0</v>
      </c>
      <c r="G20" s="139"/>
      <c r="H20" s="140"/>
    </row>
    <row r="21" spans="1:8" s="123" customFormat="1" ht="20.25" customHeight="1" x14ac:dyDescent="0.3">
      <c r="A21" s="374"/>
      <c r="B21" s="142"/>
      <c r="C21" s="158"/>
      <c r="D21" s="159"/>
      <c r="E21" s="138"/>
      <c r="F21" s="404"/>
      <c r="G21" s="139"/>
      <c r="H21" s="140"/>
    </row>
    <row r="22" spans="1:8" s="123" customFormat="1" ht="20.25" customHeight="1" x14ac:dyDescent="0.3">
      <c r="A22" s="410">
        <v>7</v>
      </c>
      <c r="B22" s="154"/>
      <c r="C22" s="155"/>
      <c r="D22" s="159"/>
      <c r="E22" s="138"/>
      <c r="F22" s="403">
        <f>E22+E23</f>
        <v>0</v>
      </c>
      <c r="G22" s="139"/>
      <c r="H22" s="140"/>
    </row>
    <row r="23" spans="1:8" s="123" customFormat="1" ht="20.25" customHeight="1" x14ac:dyDescent="0.3">
      <c r="A23" s="374"/>
      <c r="B23" s="142"/>
      <c r="C23" s="158"/>
      <c r="D23" s="159"/>
      <c r="E23" s="138"/>
      <c r="F23" s="404"/>
      <c r="G23" s="139"/>
      <c r="H23" s="140"/>
    </row>
    <row r="24" spans="1:8" s="123" customFormat="1" ht="20.25" customHeight="1" x14ac:dyDescent="0.3">
      <c r="A24" s="410">
        <v>8</v>
      </c>
      <c r="B24" s="154"/>
      <c r="C24" s="155"/>
      <c r="D24" s="156"/>
      <c r="E24" s="157"/>
      <c r="F24" s="403">
        <f>E24+E25</f>
        <v>0</v>
      </c>
      <c r="G24" s="139"/>
      <c r="H24" s="140"/>
    </row>
    <row r="25" spans="1:8" s="123" customFormat="1" ht="20.25" customHeight="1" x14ac:dyDescent="0.3">
      <c r="A25" s="374"/>
      <c r="B25" s="142"/>
      <c r="C25" s="158"/>
      <c r="D25" s="159"/>
      <c r="E25" s="138"/>
      <c r="F25" s="404"/>
      <c r="G25" s="139"/>
      <c r="H25" s="140"/>
    </row>
    <row r="26" spans="1:8" s="123" customFormat="1" ht="20.25" customHeight="1" x14ac:dyDescent="0.3">
      <c r="A26" s="410">
        <v>9</v>
      </c>
      <c r="B26" s="154"/>
      <c r="C26" s="155"/>
      <c r="D26" s="159"/>
      <c r="E26" s="138"/>
      <c r="F26" s="403">
        <f>E26+E27</f>
        <v>0</v>
      </c>
      <c r="G26" s="139"/>
      <c r="H26" s="140"/>
    </row>
    <row r="27" spans="1:8" s="123" customFormat="1" ht="20.25" customHeight="1" x14ac:dyDescent="0.3">
      <c r="A27" s="374"/>
      <c r="B27" s="142"/>
      <c r="C27" s="158"/>
      <c r="D27" s="159"/>
      <c r="E27" s="138"/>
      <c r="F27" s="404"/>
      <c r="G27" s="139"/>
      <c r="H27" s="140"/>
    </row>
    <row r="28" spans="1:8" s="123" customFormat="1" ht="20.25" customHeight="1" x14ac:dyDescent="0.3">
      <c r="A28" s="410">
        <v>10</v>
      </c>
      <c r="B28" s="154"/>
      <c r="C28" s="155"/>
      <c r="D28" s="159"/>
      <c r="E28" s="138"/>
      <c r="F28" s="403">
        <f>E28+E29</f>
        <v>0</v>
      </c>
      <c r="G28" s="139"/>
      <c r="H28" s="140"/>
    </row>
    <row r="29" spans="1:8" s="123" customFormat="1" ht="20.25" customHeight="1" x14ac:dyDescent="0.3">
      <c r="A29" s="374"/>
      <c r="B29" s="142"/>
      <c r="C29" s="158"/>
      <c r="D29" s="159"/>
      <c r="E29" s="138"/>
      <c r="F29" s="404"/>
      <c r="G29" s="139"/>
      <c r="H29" s="140"/>
    </row>
    <row r="30" spans="1:8" s="123" customFormat="1" ht="20.25" customHeight="1" x14ac:dyDescent="0.3">
      <c r="A30" s="410">
        <v>11</v>
      </c>
      <c r="B30" s="154"/>
      <c r="C30" s="155"/>
      <c r="D30" s="159"/>
      <c r="E30" s="138"/>
      <c r="F30" s="403">
        <f>E30+E31</f>
        <v>0</v>
      </c>
      <c r="G30" s="139"/>
      <c r="H30" s="140"/>
    </row>
    <row r="31" spans="1:8" s="123" customFormat="1" ht="20.25" customHeight="1" x14ac:dyDescent="0.3">
      <c r="A31" s="374"/>
      <c r="B31" s="142"/>
      <c r="C31" s="158"/>
      <c r="D31" s="159"/>
      <c r="E31" s="138"/>
      <c r="F31" s="404"/>
      <c r="G31" s="139"/>
      <c r="H31" s="140"/>
    </row>
    <row r="32" spans="1:8" s="123" customFormat="1" ht="20.25" customHeight="1" x14ac:dyDescent="0.3">
      <c r="A32" s="410">
        <v>12</v>
      </c>
      <c r="B32" s="154"/>
      <c r="C32" s="155"/>
      <c r="D32" s="159"/>
      <c r="E32" s="138"/>
      <c r="F32" s="403">
        <f>E32+E33</f>
        <v>0</v>
      </c>
      <c r="G32" s="139"/>
      <c r="H32" s="140"/>
    </row>
    <row r="33" spans="1:8" s="123" customFormat="1" ht="20.25" customHeight="1" x14ac:dyDescent="0.3">
      <c r="A33" s="374"/>
      <c r="B33" s="142"/>
      <c r="C33" s="158"/>
      <c r="D33" s="159"/>
      <c r="E33" s="138"/>
      <c r="F33" s="404"/>
      <c r="G33" s="139"/>
      <c r="H33" s="140"/>
    </row>
    <row r="34" spans="1:8" s="123" customFormat="1" ht="20.25" customHeight="1" x14ac:dyDescent="0.3">
      <c r="A34" s="410">
        <v>13</v>
      </c>
      <c r="B34" s="154"/>
      <c r="C34" s="155"/>
      <c r="D34" s="156"/>
      <c r="E34" s="157"/>
      <c r="F34" s="403">
        <f>E34+E35</f>
        <v>0</v>
      </c>
      <c r="G34" s="139"/>
      <c r="H34" s="140"/>
    </row>
    <row r="35" spans="1:8" s="123" customFormat="1" ht="20.25" customHeight="1" x14ac:dyDescent="0.3">
      <c r="A35" s="374"/>
      <c r="B35" s="142"/>
      <c r="C35" s="158"/>
      <c r="D35" s="159"/>
      <c r="E35" s="138"/>
      <c r="F35" s="404"/>
      <c r="G35" s="139"/>
      <c r="H35" s="140"/>
    </row>
    <row r="36" spans="1:8" s="123" customFormat="1" ht="20.25" customHeight="1" x14ac:dyDescent="0.3">
      <c r="A36" s="410">
        <v>14</v>
      </c>
      <c r="B36" s="154"/>
      <c r="C36" s="155"/>
      <c r="D36" s="159"/>
      <c r="E36" s="138"/>
      <c r="F36" s="403">
        <f>E36+E37</f>
        <v>0</v>
      </c>
      <c r="G36" s="139"/>
      <c r="H36" s="140"/>
    </row>
    <row r="37" spans="1:8" s="123" customFormat="1" ht="20.25" customHeight="1" x14ac:dyDescent="0.3">
      <c r="A37" s="374"/>
      <c r="B37" s="142"/>
      <c r="C37" s="158"/>
      <c r="D37" s="159"/>
      <c r="E37" s="138"/>
      <c r="F37" s="404"/>
      <c r="G37" s="139"/>
      <c r="H37" s="140"/>
    </row>
    <row r="38" spans="1:8" s="123" customFormat="1" ht="20.25" customHeight="1" x14ac:dyDescent="0.3">
      <c r="A38" s="410">
        <v>15</v>
      </c>
      <c r="B38" s="154"/>
      <c r="C38" s="155"/>
      <c r="D38" s="159"/>
      <c r="E38" s="138"/>
      <c r="F38" s="403">
        <f>E38+E39</f>
        <v>0</v>
      </c>
      <c r="G38" s="139"/>
      <c r="H38" s="140"/>
    </row>
    <row r="39" spans="1:8" s="123" customFormat="1" ht="20.25" customHeight="1" x14ac:dyDescent="0.3">
      <c r="A39" s="374"/>
      <c r="B39" s="142"/>
      <c r="C39" s="158"/>
      <c r="D39" s="159"/>
      <c r="E39" s="138"/>
      <c r="F39" s="404"/>
      <c r="G39" s="139"/>
      <c r="H39" s="140"/>
    </row>
    <row r="40" spans="1:8" ht="27.75" customHeight="1" x14ac:dyDescent="0.25">
      <c r="B40" s="411" t="s">
        <v>140</v>
      </c>
      <c r="C40" s="411"/>
      <c r="D40" s="411"/>
      <c r="E40" s="411"/>
    </row>
    <row r="41" spans="1:8" ht="21.75" customHeight="1" x14ac:dyDescent="0.25">
      <c r="E41" s="342" t="s">
        <v>76</v>
      </c>
      <c r="F41" s="342"/>
      <c r="G41" s="342"/>
      <c r="H41" s="150"/>
    </row>
    <row r="42" spans="1:8" ht="21.75" customHeight="1" x14ac:dyDescent="0.25">
      <c r="C42" s="97" t="s">
        <v>77</v>
      </c>
      <c r="E42" s="327" t="s">
        <v>78</v>
      </c>
      <c r="F42" s="327"/>
      <c r="G42" s="327"/>
      <c r="H42" s="98"/>
    </row>
  </sheetData>
  <sheetProtection password="C71F" sheet="1" formatCells="0" formatColumns="0" formatRows="0" insertHyperlinks="0" sort="0" autoFilter="0" pivotTables="0"/>
  <customSheetViews>
    <customSheetView guid="{12C9832D-49BD-45CC-A5E0-F64F753F5189}" showPageBreaks="1" topLeftCell="A33">
      <selection activeCell="A7" sqref="A7:G7"/>
      <pageMargins left="0.26" right="0.18" top="0.45" bottom="0.75" header="0.3" footer="0.3"/>
      <printOptions horizontalCentered="1"/>
      <pageSetup paperSize="9" orientation="landscape" horizontalDpi="300" verticalDpi="300" r:id="rId1"/>
      <headerFooter alignWithMargins="0"/>
    </customSheetView>
  </customSheetViews>
  <mergeCells count="41">
    <mergeCell ref="A24:A25"/>
    <mergeCell ref="F24:F25"/>
    <mergeCell ref="A26:A27"/>
    <mergeCell ref="F26:F27"/>
    <mergeCell ref="A38:A39"/>
    <mergeCell ref="F38:F39"/>
    <mergeCell ref="F32:F33"/>
    <mergeCell ref="A34:A35"/>
    <mergeCell ref="F28:F29"/>
    <mergeCell ref="A30:A31"/>
    <mergeCell ref="F30:F31"/>
    <mergeCell ref="E42:G42"/>
    <mergeCell ref="E41:G41"/>
    <mergeCell ref="A36:A37"/>
    <mergeCell ref="F34:F35"/>
    <mergeCell ref="A28:A29"/>
    <mergeCell ref="B40:E40"/>
    <mergeCell ref="F36:F37"/>
    <mergeCell ref="A32:A33"/>
    <mergeCell ref="E2:G2"/>
    <mergeCell ref="A2:D2"/>
    <mergeCell ref="A3:D3"/>
    <mergeCell ref="E3:G3"/>
    <mergeCell ref="A14:A15"/>
    <mergeCell ref="A5:G5"/>
    <mergeCell ref="A10:A11"/>
    <mergeCell ref="A12:A13"/>
    <mergeCell ref="F10:F11"/>
    <mergeCell ref="F12:F13"/>
    <mergeCell ref="B9:C9"/>
    <mergeCell ref="A16:A17"/>
    <mergeCell ref="A22:A23"/>
    <mergeCell ref="F22:F23"/>
    <mergeCell ref="A7:G7"/>
    <mergeCell ref="A6:G6"/>
    <mergeCell ref="F14:F15"/>
    <mergeCell ref="F16:F17"/>
    <mergeCell ref="A18:A19"/>
    <mergeCell ref="F18:F19"/>
    <mergeCell ref="A20:A21"/>
    <mergeCell ref="F20:F21"/>
  </mergeCells>
  <phoneticPr fontId="20" type="noConversion"/>
  <printOptions horizontalCentered="1"/>
  <pageMargins left="0.26" right="0.18" top="0.45" bottom="0.75" header="0.3" footer="0.3"/>
  <pageSetup paperSize="9" orientation="landscape" horizontalDpi="300" verticalDpi="300" r:id="rId2"/>
  <headerFooter alignWithMargins="0"/>
  <drawing r:id="rId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72"/>
  <sheetViews>
    <sheetView workbookViewId="0">
      <selection activeCell="D14" sqref="D14:E63 G14:H63 K14:K63 D64:K64"/>
    </sheetView>
  </sheetViews>
  <sheetFormatPr defaultRowHeight="15.75" x14ac:dyDescent="0.25"/>
  <cols>
    <col min="1" max="1" width="5.625" style="32" customWidth="1"/>
    <col min="2" max="2" width="24.75" style="26" customWidth="1"/>
    <col min="3" max="3" width="10.25" style="26" customWidth="1"/>
    <col min="4" max="4" width="9.125" style="32" customWidth="1"/>
    <col min="5" max="10" width="9.125" style="26" customWidth="1"/>
    <col min="11" max="11" width="11.25" style="26" customWidth="1"/>
    <col min="12" max="12" width="16.375" style="26" customWidth="1"/>
    <col min="13" max="13" width="7.125" style="26" customWidth="1"/>
    <col min="14" max="14" width="6.5" style="26" customWidth="1"/>
    <col min="15" max="15" width="9.25" style="26" customWidth="1"/>
    <col min="16" max="16" width="11" style="26" customWidth="1"/>
    <col min="17" max="18" width="6.875" style="26" customWidth="1"/>
    <col min="19" max="19" width="11.5" style="26" customWidth="1"/>
    <col min="20" max="16384" width="9" style="26"/>
  </cols>
  <sheetData>
    <row r="1" spans="1:20" ht="19.5" x14ac:dyDescent="0.35">
      <c r="L1" s="31" t="s">
        <v>44</v>
      </c>
    </row>
    <row r="2" spans="1:20" ht="25.5" customHeight="1" x14ac:dyDescent="0.25">
      <c r="A2" s="281" t="s">
        <v>17</v>
      </c>
      <c r="B2" s="281"/>
      <c r="C2" s="281"/>
      <c r="D2" s="281"/>
      <c r="E2" s="281"/>
      <c r="F2" s="68"/>
      <c r="G2" s="68"/>
      <c r="H2" s="68"/>
      <c r="I2" s="68"/>
      <c r="J2" s="28" t="s">
        <v>12</v>
      </c>
      <c r="L2" s="68"/>
      <c r="M2" s="68"/>
      <c r="N2" s="68"/>
      <c r="O2" s="188"/>
      <c r="P2" s="188"/>
      <c r="Q2" s="201"/>
      <c r="R2" s="188"/>
      <c r="S2" s="188"/>
    </row>
    <row r="3" spans="1:20" ht="17.25" customHeight="1" x14ac:dyDescent="0.25">
      <c r="A3" s="273" t="s">
        <v>16</v>
      </c>
      <c r="B3" s="273"/>
      <c r="C3" s="273"/>
      <c r="D3" s="273"/>
      <c r="E3" s="273"/>
      <c r="F3" s="174"/>
      <c r="G3" s="174"/>
      <c r="H3" s="174"/>
      <c r="I3" s="174"/>
      <c r="J3" s="202" t="s">
        <v>13</v>
      </c>
      <c r="K3" s="174"/>
      <c r="L3" s="174"/>
      <c r="M3" s="174"/>
      <c r="O3" s="188"/>
      <c r="P3" s="188"/>
      <c r="Q3" s="203"/>
      <c r="R3" s="188"/>
      <c r="S3" s="188"/>
    </row>
    <row r="4" spans="1:20" ht="9" customHeight="1" x14ac:dyDescent="0.25"/>
    <row r="5" spans="1:20" ht="9" customHeight="1" x14ac:dyDescent="0.25"/>
    <row r="6" spans="1:20" ht="39" customHeight="1" x14ac:dyDescent="0.25">
      <c r="A6" s="417" t="s">
        <v>45</v>
      </c>
      <c r="B6" s="417"/>
      <c r="C6" s="417"/>
      <c r="D6" s="417"/>
      <c r="E6" s="417"/>
      <c r="F6" s="417"/>
      <c r="G6" s="417"/>
      <c r="H6" s="417"/>
      <c r="I6" s="417"/>
      <c r="J6" s="417"/>
      <c r="K6" s="417"/>
      <c r="L6" s="417"/>
    </row>
    <row r="7" spans="1:20" ht="21.75" customHeight="1" x14ac:dyDescent="0.25">
      <c r="A7" s="417" t="s">
        <v>41</v>
      </c>
      <c r="B7" s="417"/>
      <c r="C7" s="417"/>
      <c r="D7" s="417"/>
      <c r="E7" s="417"/>
      <c r="F7" s="417"/>
      <c r="G7" s="417"/>
      <c r="H7" s="417"/>
      <c r="I7" s="417"/>
      <c r="J7" s="417"/>
      <c r="K7" s="417"/>
      <c r="L7" s="417"/>
    </row>
    <row r="8" spans="1:20" ht="6" customHeight="1" x14ac:dyDescent="0.25"/>
    <row r="9" spans="1:20" s="44" customFormat="1" ht="22.5" customHeight="1" x14ac:dyDescent="0.3">
      <c r="A9" s="307" t="s">
        <v>39</v>
      </c>
      <c r="B9" s="307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179"/>
      <c r="N9" s="179"/>
      <c r="O9" s="179"/>
      <c r="P9" s="179"/>
      <c r="Q9" s="179"/>
      <c r="R9" s="179"/>
      <c r="S9" s="179"/>
      <c r="T9" s="179"/>
    </row>
    <row r="10" spans="1:20" ht="11.25" customHeight="1" x14ac:dyDescent="0.25">
      <c r="B10" s="33"/>
      <c r="C10" s="33"/>
      <c r="D10" s="33"/>
      <c r="G10" s="33"/>
      <c r="H10" s="33"/>
      <c r="I10" s="33"/>
      <c r="J10" s="33"/>
      <c r="K10" s="33"/>
    </row>
    <row r="11" spans="1:20" ht="7.5" customHeight="1" x14ac:dyDescent="0.25"/>
    <row r="12" spans="1:20" s="32" customFormat="1" ht="29.25" customHeight="1" x14ac:dyDescent="0.25">
      <c r="A12" s="160" t="s">
        <v>0</v>
      </c>
      <c r="B12" s="418" t="s">
        <v>18</v>
      </c>
      <c r="C12" s="419"/>
      <c r="D12" s="161" t="s">
        <v>19</v>
      </c>
      <c r="E12" s="161" t="s">
        <v>20</v>
      </c>
      <c r="F12" s="161" t="s">
        <v>21</v>
      </c>
      <c r="G12" s="161" t="s">
        <v>22</v>
      </c>
      <c r="H12" s="161" t="s">
        <v>23</v>
      </c>
      <c r="I12" s="161" t="s">
        <v>24</v>
      </c>
      <c r="J12" s="161" t="s">
        <v>25</v>
      </c>
      <c r="K12" s="161" t="s">
        <v>26</v>
      </c>
      <c r="L12" s="160" t="s">
        <v>14</v>
      </c>
    </row>
    <row r="13" spans="1:20" s="204" customFormat="1" ht="17.25" customHeight="1" x14ac:dyDescent="0.25">
      <c r="A13" s="162" t="s">
        <v>1</v>
      </c>
      <c r="B13" s="415" t="s">
        <v>2</v>
      </c>
      <c r="C13" s="416"/>
      <c r="D13" s="163" t="s">
        <v>3</v>
      </c>
      <c r="E13" s="163" t="s">
        <v>4</v>
      </c>
      <c r="F13" s="163" t="s">
        <v>5</v>
      </c>
      <c r="G13" s="163" t="s">
        <v>6</v>
      </c>
      <c r="H13" s="163" t="s">
        <v>7</v>
      </c>
      <c r="I13" s="163" t="s">
        <v>8</v>
      </c>
      <c r="J13" s="163" t="s">
        <v>9</v>
      </c>
      <c r="K13" s="163" t="s">
        <v>10</v>
      </c>
      <c r="L13" s="162" t="s">
        <v>11</v>
      </c>
      <c r="P13" s="205"/>
    </row>
    <row r="14" spans="1:20" ht="18" customHeight="1" x14ac:dyDescent="0.25">
      <c r="A14" s="164">
        <v>1</v>
      </c>
      <c r="B14" s="14" t="s">
        <v>54</v>
      </c>
      <c r="C14" s="165" t="s">
        <v>55</v>
      </c>
      <c r="D14" s="171">
        <f>'Mau B1.1'!I11</f>
        <v>20</v>
      </c>
      <c r="E14" s="171">
        <f>'Mau B1.2'!I11</f>
        <v>4</v>
      </c>
      <c r="F14" s="166"/>
      <c r="G14" s="171">
        <f>'Mau B1.4'!I11</f>
        <v>4</v>
      </c>
      <c r="H14" s="171">
        <f>'Mau B1.5'!H11</f>
        <v>28</v>
      </c>
      <c r="I14" s="166"/>
      <c r="J14" s="166"/>
      <c r="K14" s="172">
        <f t="shared" ref="K14:K63" si="0">ROUND(D14+E14+F14+G14+H14+I14+J14,1)</f>
        <v>56</v>
      </c>
      <c r="L14" s="167"/>
    </row>
    <row r="15" spans="1:20" ht="18" customHeight="1" x14ac:dyDescent="0.25">
      <c r="A15" s="164">
        <v>2</v>
      </c>
      <c r="B15" s="14" t="s">
        <v>56</v>
      </c>
      <c r="C15" s="165" t="s">
        <v>57</v>
      </c>
      <c r="D15" s="171">
        <f>'Mau B1.1'!I12</f>
        <v>20</v>
      </c>
      <c r="E15" s="171">
        <f>'Mau B1.2'!I12</f>
        <v>8</v>
      </c>
      <c r="F15" s="166"/>
      <c r="G15" s="171">
        <f>'Mau B1.4'!I12</f>
        <v>0</v>
      </c>
      <c r="H15" s="171">
        <f>'Mau B1.5'!H12</f>
        <v>0</v>
      </c>
      <c r="I15" s="168"/>
      <c r="J15" s="168"/>
      <c r="K15" s="172">
        <f t="shared" si="0"/>
        <v>28</v>
      </c>
      <c r="L15" s="169"/>
    </row>
    <row r="16" spans="1:20" ht="18" customHeight="1" x14ac:dyDescent="0.25">
      <c r="A16" s="164">
        <v>3</v>
      </c>
      <c r="B16" s="14" t="s">
        <v>58</v>
      </c>
      <c r="C16" s="165" t="s">
        <v>59</v>
      </c>
      <c r="D16" s="171">
        <f>'Mau B1.1'!I13</f>
        <v>20</v>
      </c>
      <c r="E16" s="171">
        <f>'Mau B1.2'!I13</f>
        <v>0</v>
      </c>
      <c r="F16" s="166"/>
      <c r="G16" s="171">
        <f>'Mau B1.4'!I13</f>
        <v>0</v>
      </c>
      <c r="H16" s="171">
        <f>'Mau B1.5'!H13</f>
        <v>0</v>
      </c>
      <c r="I16" s="168"/>
      <c r="J16" s="168"/>
      <c r="K16" s="172">
        <f t="shared" si="0"/>
        <v>20</v>
      </c>
      <c r="L16" s="169"/>
    </row>
    <row r="17" spans="1:12" ht="18" customHeight="1" x14ac:dyDescent="0.25">
      <c r="A17" s="164">
        <v>4</v>
      </c>
      <c r="B17" s="14" t="s">
        <v>60</v>
      </c>
      <c r="C17" s="165" t="s">
        <v>61</v>
      </c>
      <c r="D17" s="171">
        <f>'Mau B1.1'!I14</f>
        <v>20</v>
      </c>
      <c r="E17" s="171">
        <f>'Mau B1.2'!I14</f>
        <v>8</v>
      </c>
      <c r="F17" s="166"/>
      <c r="G17" s="171">
        <f>'Mau B1.4'!I14</f>
        <v>0</v>
      </c>
      <c r="H17" s="171">
        <f>'Mau B1.5'!H14</f>
        <v>0</v>
      </c>
      <c r="I17" s="168"/>
      <c r="J17" s="168"/>
      <c r="K17" s="172">
        <f t="shared" si="0"/>
        <v>28</v>
      </c>
      <c r="L17" s="169"/>
    </row>
    <row r="18" spans="1:12" ht="18" customHeight="1" x14ac:dyDescent="0.25">
      <c r="A18" s="164">
        <v>5</v>
      </c>
      <c r="B18" s="14" t="s">
        <v>62</v>
      </c>
      <c r="C18" s="165" t="s">
        <v>63</v>
      </c>
      <c r="D18" s="171">
        <f>'Mau B1.1'!I15</f>
        <v>20</v>
      </c>
      <c r="E18" s="171">
        <f>'Mau B1.2'!I15</f>
        <v>0</v>
      </c>
      <c r="F18" s="166"/>
      <c r="G18" s="171">
        <f>'Mau B1.4'!I15</f>
        <v>0</v>
      </c>
      <c r="H18" s="171">
        <f>'Mau B1.5'!H15</f>
        <v>0</v>
      </c>
      <c r="I18" s="168"/>
      <c r="J18" s="168"/>
      <c r="K18" s="172">
        <f t="shared" si="0"/>
        <v>20</v>
      </c>
      <c r="L18" s="169"/>
    </row>
    <row r="19" spans="1:12" ht="18" customHeight="1" x14ac:dyDescent="0.25">
      <c r="A19" s="164">
        <v>6</v>
      </c>
      <c r="B19" s="14" t="s">
        <v>64</v>
      </c>
      <c r="C19" s="165" t="s">
        <v>65</v>
      </c>
      <c r="D19" s="171">
        <f>'Mau B1.1'!I16</f>
        <v>20</v>
      </c>
      <c r="E19" s="171">
        <f>'Mau B1.2'!I59</f>
        <v>0</v>
      </c>
      <c r="F19" s="166"/>
      <c r="G19" s="171">
        <f>'Mau B1.4'!I16</f>
        <v>0</v>
      </c>
      <c r="H19" s="171">
        <f>'Mau B1.5'!H16</f>
        <v>0</v>
      </c>
      <c r="I19" s="168"/>
      <c r="J19" s="168"/>
      <c r="K19" s="172">
        <f t="shared" si="0"/>
        <v>20</v>
      </c>
      <c r="L19" s="169"/>
    </row>
    <row r="20" spans="1:12" ht="18" customHeight="1" x14ac:dyDescent="0.25">
      <c r="A20" s="164">
        <v>7</v>
      </c>
      <c r="B20" s="14"/>
      <c r="C20" s="165"/>
      <c r="D20" s="171">
        <f>'Mau B1.1'!I17</f>
        <v>20</v>
      </c>
      <c r="E20" s="171">
        <f>'Mau B1.2'!I17</f>
        <v>0</v>
      </c>
      <c r="F20" s="166"/>
      <c r="G20" s="171">
        <f>'Mau B1.4'!I17</f>
        <v>0</v>
      </c>
      <c r="H20" s="171">
        <f>'Mau B1.5'!H17</f>
        <v>0</v>
      </c>
      <c r="I20" s="168"/>
      <c r="J20" s="168"/>
      <c r="K20" s="172">
        <f t="shared" si="0"/>
        <v>20</v>
      </c>
      <c r="L20" s="169"/>
    </row>
    <row r="21" spans="1:12" ht="18" customHeight="1" x14ac:dyDescent="0.25">
      <c r="A21" s="164">
        <v>8</v>
      </c>
      <c r="B21" s="14"/>
      <c r="C21" s="165"/>
      <c r="D21" s="171">
        <f>'Mau B1.1'!I18</f>
        <v>20</v>
      </c>
      <c r="E21" s="171">
        <f>'Mau B1.2'!I18</f>
        <v>0</v>
      </c>
      <c r="F21" s="166"/>
      <c r="G21" s="171">
        <f>'Mau B1.4'!I18</f>
        <v>0</v>
      </c>
      <c r="H21" s="171">
        <f>'Mau B1.5'!H18</f>
        <v>0</v>
      </c>
      <c r="I21" s="168"/>
      <c r="J21" s="168"/>
      <c r="K21" s="172">
        <f t="shared" si="0"/>
        <v>20</v>
      </c>
      <c r="L21" s="169"/>
    </row>
    <row r="22" spans="1:12" ht="18" customHeight="1" x14ac:dyDescent="0.25">
      <c r="A22" s="164">
        <v>9</v>
      </c>
      <c r="B22" s="14"/>
      <c r="C22" s="165"/>
      <c r="D22" s="171">
        <f>'Mau B1.1'!I19</f>
        <v>20</v>
      </c>
      <c r="E22" s="171">
        <f>'Mau B1.2'!I19</f>
        <v>0</v>
      </c>
      <c r="F22" s="166"/>
      <c r="G22" s="171">
        <f>'Mau B1.4'!I19</f>
        <v>0</v>
      </c>
      <c r="H22" s="171">
        <f>'Mau B1.5'!H19</f>
        <v>0</v>
      </c>
      <c r="I22" s="168"/>
      <c r="J22" s="168"/>
      <c r="K22" s="172">
        <f t="shared" si="0"/>
        <v>20</v>
      </c>
      <c r="L22" s="169"/>
    </row>
    <row r="23" spans="1:12" ht="18" customHeight="1" x14ac:dyDescent="0.25">
      <c r="A23" s="164">
        <v>10</v>
      </c>
      <c r="B23" s="14"/>
      <c r="C23" s="165"/>
      <c r="D23" s="171">
        <f>'Mau B1.1'!I20</f>
        <v>20</v>
      </c>
      <c r="E23" s="171">
        <f>'Mau B1.2'!I20</f>
        <v>0</v>
      </c>
      <c r="F23" s="166"/>
      <c r="G23" s="171">
        <f>'Mau B1.4'!I20</f>
        <v>0</v>
      </c>
      <c r="H23" s="171">
        <f>'Mau B1.5'!H20</f>
        <v>0</v>
      </c>
      <c r="I23" s="168"/>
      <c r="J23" s="168"/>
      <c r="K23" s="172">
        <f t="shared" si="0"/>
        <v>20</v>
      </c>
      <c r="L23" s="169"/>
    </row>
    <row r="24" spans="1:12" ht="18" customHeight="1" x14ac:dyDescent="0.25">
      <c r="A24" s="164">
        <v>11</v>
      </c>
      <c r="B24" s="14"/>
      <c r="C24" s="165"/>
      <c r="D24" s="171">
        <f>'Mau B1.1'!I21</f>
        <v>20</v>
      </c>
      <c r="E24" s="171">
        <f>'Mau B1.2'!I64</f>
        <v>0</v>
      </c>
      <c r="F24" s="166"/>
      <c r="G24" s="171">
        <f>'Mau B1.4'!I21</f>
        <v>0</v>
      </c>
      <c r="H24" s="171">
        <f>'Mau B1.5'!H21</f>
        <v>0</v>
      </c>
      <c r="I24" s="168"/>
      <c r="J24" s="168"/>
      <c r="K24" s="172">
        <f t="shared" si="0"/>
        <v>20</v>
      </c>
      <c r="L24" s="169"/>
    </row>
    <row r="25" spans="1:12" ht="18" customHeight="1" x14ac:dyDescent="0.25">
      <c r="A25" s="164">
        <v>12</v>
      </c>
      <c r="B25" s="14"/>
      <c r="C25" s="165"/>
      <c r="D25" s="171">
        <f>'Mau B1.1'!I22</f>
        <v>20</v>
      </c>
      <c r="E25" s="171">
        <f>'Mau B1.2'!I22</f>
        <v>0</v>
      </c>
      <c r="F25" s="166"/>
      <c r="G25" s="171">
        <f>'Mau B1.4'!I22</f>
        <v>0</v>
      </c>
      <c r="H25" s="171">
        <f>'Mau B1.5'!H22</f>
        <v>0</v>
      </c>
      <c r="I25" s="168"/>
      <c r="J25" s="168"/>
      <c r="K25" s="172">
        <f t="shared" si="0"/>
        <v>20</v>
      </c>
      <c r="L25" s="169"/>
    </row>
    <row r="26" spans="1:12" ht="18" customHeight="1" x14ac:dyDescent="0.25">
      <c r="A26" s="164">
        <v>13</v>
      </c>
      <c r="B26" s="14"/>
      <c r="C26" s="165"/>
      <c r="D26" s="171">
        <f>'Mau B1.1'!I23</f>
        <v>20</v>
      </c>
      <c r="E26" s="171">
        <f>'Mau B1.2'!I23</f>
        <v>0</v>
      </c>
      <c r="F26" s="166"/>
      <c r="G26" s="171">
        <f>'Mau B1.4'!I23</f>
        <v>0</v>
      </c>
      <c r="H26" s="171">
        <f>'Mau B1.5'!H23</f>
        <v>0</v>
      </c>
      <c r="I26" s="168"/>
      <c r="J26" s="168"/>
      <c r="K26" s="172">
        <f t="shared" si="0"/>
        <v>20</v>
      </c>
      <c r="L26" s="169"/>
    </row>
    <row r="27" spans="1:12" ht="18" customHeight="1" x14ac:dyDescent="0.25">
      <c r="A27" s="164">
        <v>14</v>
      </c>
      <c r="B27" s="14"/>
      <c r="C27" s="165"/>
      <c r="D27" s="171">
        <f>'Mau B1.1'!I24</f>
        <v>20</v>
      </c>
      <c r="E27" s="171">
        <f>'Mau B1.2'!I24</f>
        <v>0</v>
      </c>
      <c r="F27" s="166"/>
      <c r="G27" s="171">
        <f>'Mau B1.4'!I24</f>
        <v>0</v>
      </c>
      <c r="H27" s="171">
        <f>'Mau B1.5'!H24</f>
        <v>0</v>
      </c>
      <c r="I27" s="168"/>
      <c r="J27" s="168"/>
      <c r="K27" s="172">
        <f t="shared" si="0"/>
        <v>20</v>
      </c>
      <c r="L27" s="169"/>
    </row>
    <row r="28" spans="1:12" ht="18" customHeight="1" x14ac:dyDescent="0.25">
      <c r="A28" s="164">
        <v>15</v>
      </c>
      <c r="B28" s="14"/>
      <c r="C28" s="165"/>
      <c r="D28" s="171">
        <f>'Mau B1.1'!I25</f>
        <v>20</v>
      </c>
      <c r="E28" s="171">
        <f>'Mau B1.2'!I25</f>
        <v>0</v>
      </c>
      <c r="F28" s="166"/>
      <c r="G28" s="171">
        <f>'Mau B1.4'!I25</f>
        <v>0</v>
      </c>
      <c r="H28" s="171">
        <f>'Mau B1.5'!H25</f>
        <v>0</v>
      </c>
      <c r="I28" s="168"/>
      <c r="J28" s="168"/>
      <c r="K28" s="172">
        <f t="shared" si="0"/>
        <v>20</v>
      </c>
      <c r="L28" s="169"/>
    </row>
    <row r="29" spans="1:12" ht="18" customHeight="1" x14ac:dyDescent="0.25">
      <c r="A29" s="164">
        <v>16</v>
      </c>
      <c r="B29" s="14"/>
      <c r="C29" s="165"/>
      <c r="D29" s="171">
        <f>'Mau B1.1'!I26</f>
        <v>20</v>
      </c>
      <c r="E29" s="171">
        <f>'Mau B1.2'!I69</f>
        <v>0</v>
      </c>
      <c r="F29" s="166"/>
      <c r="G29" s="171">
        <f>'Mau B1.4'!I26</f>
        <v>0</v>
      </c>
      <c r="H29" s="171">
        <f>'Mau B1.5'!H26</f>
        <v>0</v>
      </c>
      <c r="I29" s="168"/>
      <c r="J29" s="168"/>
      <c r="K29" s="172">
        <f t="shared" si="0"/>
        <v>20</v>
      </c>
      <c r="L29" s="169"/>
    </row>
    <row r="30" spans="1:12" ht="18" customHeight="1" x14ac:dyDescent="0.25">
      <c r="A30" s="164">
        <v>17</v>
      </c>
      <c r="B30" s="14"/>
      <c r="C30" s="165"/>
      <c r="D30" s="171">
        <f>'Mau B1.1'!I27</f>
        <v>20</v>
      </c>
      <c r="E30" s="171">
        <f>'Mau B1.2'!I27</f>
        <v>0</v>
      </c>
      <c r="F30" s="166"/>
      <c r="G30" s="171">
        <f>'Mau B1.4'!I27</f>
        <v>0</v>
      </c>
      <c r="H30" s="171">
        <f>'Mau B1.5'!H27</f>
        <v>0</v>
      </c>
      <c r="I30" s="168"/>
      <c r="J30" s="168"/>
      <c r="K30" s="172">
        <f t="shared" si="0"/>
        <v>20</v>
      </c>
      <c r="L30" s="169"/>
    </row>
    <row r="31" spans="1:12" ht="18" customHeight="1" x14ac:dyDescent="0.25">
      <c r="A31" s="164">
        <v>18</v>
      </c>
      <c r="B31" s="14"/>
      <c r="C31" s="165"/>
      <c r="D31" s="171">
        <f>'Mau B1.1'!I28</f>
        <v>20</v>
      </c>
      <c r="E31" s="171">
        <f>'Mau B1.2'!I28</f>
        <v>0</v>
      </c>
      <c r="F31" s="166"/>
      <c r="G31" s="171">
        <f>'Mau B1.4'!I28</f>
        <v>0</v>
      </c>
      <c r="H31" s="171">
        <f>'Mau B1.5'!H28</f>
        <v>0</v>
      </c>
      <c r="I31" s="168"/>
      <c r="J31" s="168"/>
      <c r="K31" s="172">
        <f t="shared" si="0"/>
        <v>20</v>
      </c>
      <c r="L31" s="169"/>
    </row>
    <row r="32" spans="1:12" ht="18" customHeight="1" x14ac:dyDescent="0.25">
      <c r="A32" s="164">
        <v>19</v>
      </c>
      <c r="B32" s="14"/>
      <c r="C32" s="165"/>
      <c r="D32" s="171">
        <f>'Mau B1.1'!I29</f>
        <v>20</v>
      </c>
      <c r="E32" s="171">
        <f>'Mau B1.2'!I29</f>
        <v>0</v>
      </c>
      <c r="F32" s="166"/>
      <c r="G32" s="171">
        <f>'Mau B1.4'!I29</f>
        <v>0</v>
      </c>
      <c r="H32" s="171">
        <f>'Mau B1.5'!H29</f>
        <v>0</v>
      </c>
      <c r="I32" s="168"/>
      <c r="J32" s="168"/>
      <c r="K32" s="172">
        <f t="shared" si="0"/>
        <v>20</v>
      </c>
      <c r="L32" s="169"/>
    </row>
    <row r="33" spans="1:12" ht="18" customHeight="1" x14ac:dyDescent="0.25">
      <c r="A33" s="164">
        <v>20</v>
      </c>
      <c r="B33" s="14"/>
      <c r="C33" s="165"/>
      <c r="D33" s="171">
        <f>'Mau B1.1'!I30</f>
        <v>20</v>
      </c>
      <c r="E33" s="171">
        <f>'Mau B1.2'!I30</f>
        <v>0</v>
      </c>
      <c r="F33" s="166"/>
      <c r="G33" s="171">
        <f>'Mau B1.4'!I30</f>
        <v>0</v>
      </c>
      <c r="H33" s="171">
        <f>'Mau B1.5'!H30</f>
        <v>0</v>
      </c>
      <c r="I33" s="168"/>
      <c r="J33" s="168"/>
      <c r="K33" s="172">
        <f t="shared" si="0"/>
        <v>20</v>
      </c>
      <c r="L33" s="169"/>
    </row>
    <row r="34" spans="1:12" ht="18" customHeight="1" x14ac:dyDescent="0.25">
      <c r="A34" s="164">
        <v>21</v>
      </c>
      <c r="B34" s="14"/>
      <c r="C34" s="165"/>
      <c r="D34" s="171">
        <f>'Mau B1.1'!I31</f>
        <v>20</v>
      </c>
      <c r="E34" s="171">
        <f>'Mau B1.2'!I74</f>
        <v>0</v>
      </c>
      <c r="F34" s="166"/>
      <c r="G34" s="171">
        <f>'Mau B1.4'!I31</f>
        <v>0</v>
      </c>
      <c r="H34" s="171">
        <f>'Mau B1.5'!H31</f>
        <v>0</v>
      </c>
      <c r="I34" s="168"/>
      <c r="J34" s="168"/>
      <c r="K34" s="172">
        <f t="shared" si="0"/>
        <v>20</v>
      </c>
      <c r="L34" s="169"/>
    </row>
    <row r="35" spans="1:12" ht="18" customHeight="1" x14ac:dyDescent="0.25">
      <c r="A35" s="164">
        <v>22</v>
      </c>
      <c r="B35" s="14"/>
      <c r="C35" s="165"/>
      <c r="D35" s="171">
        <f>'Mau B1.1'!I32</f>
        <v>20</v>
      </c>
      <c r="E35" s="171">
        <f>'Mau B1.2'!I32</f>
        <v>0</v>
      </c>
      <c r="F35" s="166"/>
      <c r="G35" s="171">
        <f>'Mau B1.4'!I32</f>
        <v>0</v>
      </c>
      <c r="H35" s="171">
        <f>'Mau B1.5'!H32</f>
        <v>0</v>
      </c>
      <c r="I35" s="168"/>
      <c r="J35" s="168"/>
      <c r="K35" s="172">
        <f t="shared" si="0"/>
        <v>20</v>
      </c>
      <c r="L35" s="169"/>
    </row>
    <row r="36" spans="1:12" ht="18" customHeight="1" x14ac:dyDescent="0.25">
      <c r="A36" s="164">
        <v>23</v>
      </c>
      <c r="B36" s="14"/>
      <c r="C36" s="165"/>
      <c r="D36" s="171">
        <f>'Mau B1.1'!I33</f>
        <v>20</v>
      </c>
      <c r="E36" s="171">
        <f>'Mau B1.2'!I33</f>
        <v>0</v>
      </c>
      <c r="F36" s="166"/>
      <c r="G36" s="171">
        <f>'Mau B1.4'!I33</f>
        <v>0</v>
      </c>
      <c r="H36" s="171">
        <f>'Mau B1.5'!H33</f>
        <v>0</v>
      </c>
      <c r="I36" s="168"/>
      <c r="J36" s="168"/>
      <c r="K36" s="172">
        <f t="shared" si="0"/>
        <v>20</v>
      </c>
      <c r="L36" s="169"/>
    </row>
    <row r="37" spans="1:12" ht="18" customHeight="1" x14ac:dyDescent="0.25">
      <c r="A37" s="164">
        <v>24</v>
      </c>
      <c r="B37" s="14"/>
      <c r="C37" s="165"/>
      <c r="D37" s="171">
        <f>'Mau B1.1'!I34</f>
        <v>20</v>
      </c>
      <c r="E37" s="171">
        <f>'Mau B1.2'!I34</f>
        <v>0</v>
      </c>
      <c r="F37" s="166"/>
      <c r="G37" s="171">
        <f>'Mau B1.4'!I34</f>
        <v>0</v>
      </c>
      <c r="H37" s="171">
        <f>'Mau B1.5'!H34</f>
        <v>0</v>
      </c>
      <c r="I37" s="168"/>
      <c r="J37" s="168"/>
      <c r="K37" s="172">
        <f t="shared" si="0"/>
        <v>20</v>
      </c>
      <c r="L37" s="169"/>
    </row>
    <row r="38" spans="1:12" ht="18" customHeight="1" x14ac:dyDescent="0.25">
      <c r="A38" s="164">
        <v>25</v>
      </c>
      <c r="B38" s="14"/>
      <c r="C38" s="165"/>
      <c r="D38" s="171">
        <f>'Mau B1.1'!I35</f>
        <v>20</v>
      </c>
      <c r="E38" s="171">
        <f>'Mau B1.2'!I35</f>
        <v>0</v>
      </c>
      <c r="F38" s="166"/>
      <c r="G38" s="171">
        <f>'Mau B1.4'!I35</f>
        <v>0</v>
      </c>
      <c r="H38" s="171">
        <f>'Mau B1.5'!H35</f>
        <v>0</v>
      </c>
      <c r="I38" s="168"/>
      <c r="J38" s="168"/>
      <c r="K38" s="172">
        <f t="shared" si="0"/>
        <v>20</v>
      </c>
      <c r="L38" s="169"/>
    </row>
    <row r="39" spans="1:12" ht="18" customHeight="1" x14ac:dyDescent="0.25">
      <c r="A39" s="164">
        <v>26</v>
      </c>
      <c r="B39" s="14"/>
      <c r="C39" s="165"/>
      <c r="D39" s="171">
        <f>'Mau B1.1'!I36</f>
        <v>20</v>
      </c>
      <c r="E39" s="171">
        <f>'Mau B1.2'!I79</f>
        <v>0</v>
      </c>
      <c r="F39" s="166"/>
      <c r="G39" s="171">
        <f>'Mau B1.4'!I36</f>
        <v>0</v>
      </c>
      <c r="H39" s="171">
        <f>'Mau B1.5'!H36</f>
        <v>0</v>
      </c>
      <c r="I39" s="168"/>
      <c r="J39" s="168"/>
      <c r="K39" s="172">
        <f t="shared" si="0"/>
        <v>20</v>
      </c>
      <c r="L39" s="169"/>
    </row>
    <row r="40" spans="1:12" ht="18" customHeight="1" x14ac:dyDescent="0.25">
      <c r="A40" s="164">
        <v>27</v>
      </c>
      <c r="B40" s="14"/>
      <c r="C40" s="165"/>
      <c r="D40" s="171">
        <f>'Mau B1.1'!I37</f>
        <v>20</v>
      </c>
      <c r="E40" s="171">
        <f>'Mau B1.2'!I37</f>
        <v>0</v>
      </c>
      <c r="F40" s="166"/>
      <c r="G40" s="171">
        <f>'Mau B1.4'!I37</f>
        <v>0</v>
      </c>
      <c r="H40" s="171">
        <f>'Mau B1.5'!H37</f>
        <v>0</v>
      </c>
      <c r="I40" s="168"/>
      <c r="J40" s="168"/>
      <c r="K40" s="172">
        <f t="shared" si="0"/>
        <v>20</v>
      </c>
      <c r="L40" s="169"/>
    </row>
    <row r="41" spans="1:12" ht="18" customHeight="1" x14ac:dyDescent="0.25">
      <c r="A41" s="164">
        <v>28</v>
      </c>
      <c r="B41" s="14"/>
      <c r="C41" s="165"/>
      <c r="D41" s="171">
        <f>'Mau B1.1'!I38</f>
        <v>20</v>
      </c>
      <c r="E41" s="171">
        <f>'Mau B1.2'!I38</f>
        <v>0</v>
      </c>
      <c r="F41" s="166"/>
      <c r="G41" s="171">
        <f>'Mau B1.4'!I38</f>
        <v>0</v>
      </c>
      <c r="H41" s="171">
        <f>'Mau B1.5'!H38</f>
        <v>0</v>
      </c>
      <c r="I41" s="168"/>
      <c r="J41" s="168"/>
      <c r="K41" s="172">
        <f t="shared" si="0"/>
        <v>20</v>
      </c>
      <c r="L41" s="169"/>
    </row>
    <row r="42" spans="1:12" ht="18" customHeight="1" x14ac:dyDescent="0.25">
      <c r="A42" s="164">
        <v>29</v>
      </c>
      <c r="B42" s="14"/>
      <c r="C42" s="165"/>
      <c r="D42" s="171">
        <f>'Mau B1.1'!I39</f>
        <v>20</v>
      </c>
      <c r="E42" s="171">
        <f>'Mau B1.2'!I39</f>
        <v>0</v>
      </c>
      <c r="F42" s="166"/>
      <c r="G42" s="171">
        <f>'Mau B1.4'!I39</f>
        <v>0</v>
      </c>
      <c r="H42" s="171">
        <f>'Mau B1.5'!H39</f>
        <v>0</v>
      </c>
      <c r="I42" s="168"/>
      <c r="J42" s="168"/>
      <c r="K42" s="172">
        <f t="shared" si="0"/>
        <v>20</v>
      </c>
      <c r="L42" s="169"/>
    </row>
    <row r="43" spans="1:12" ht="18" customHeight="1" x14ac:dyDescent="0.25">
      <c r="A43" s="164">
        <v>30</v>
      </c>
      <c r="B43" s="14"/>
      <c r="C43" s="165"/>
      <c r="D43" s="171">
        <f>'Mau B1.1'!I40</f>
        <v>20</v>
      </c>
      <c r="E43" s="171">
        <f>'Mau B1.2'!I40</f>
        <v>0</v>
      </c>
      <c r="F43" s="166"/>
      <c r="G43" s="171">
        <f>'Mau B1.4'!I40</f>
        <v>0</v>
      </c>
      <c r="H43" s="171">
        <f>'Mau B1.5'!H40</f>
        <v>0</v>
      </c>
      <c r="I43" s="168"/>
      <c r="J43" s="168"/>
      <c r="K43" s="172">
        <f t="shared" si="0"/>
        <v>20</v>
      </c>
      <c r="L43" s="169"/>
    </row>
    <row r="44" spans="1:12" ht="18" customHeight="1" x14ac:dyDescent="0.25">
      <c r="A44" s="164">
        <v>31</v>
      </c>
      <c r="B44" s="14"/>
      <c r="C44" s="165"/>
      <c r="D44" s="171">
        <f>'Mau B1.1'!I41</f>
        <v>20</v>
      </c>
      <c r="E44" s="171">
        <f>'Mau B1.2'!I84</f>
        <v>0</v>
      </c>
      <c r="F44" s="166"/>
      <c r="G44" s="171">
        <f>'Mau B1.4'!I41</f>
        <v>0</v>
      </c>
      <c r="H44" s="171">
        <f>'Mau B1.5'!H41</f>
        <v>0</v>
      </c>
      <c r="I44" s="168"/>
      <c r="J44" s="168"/>
      <c r="K44" s="172">
        <f t="shared" si="0"/>
        <v>20</v>
      </c>
      <c r="L44" s="169"/>
    </row>
    <row r="45" spans="1:12" ht="18" customHeight="1" x14ac:dyDescent="0.25">
      <c r="A45" s="164">
        <v>32</v>
      </c>
      <c r="B45" s="14"/>
      <c r="C45" s="165"/>
      <c r="D45" s="171">
        <f>'Mau B1.1'!I42</f>
        <v>20</v>
      </c>
      <c r="E45" s="171">
        <f>'Mau B1.2'!I42</f>
        <v>0</v>
      </c>
      <c r="F45" s="166"/>
      <c r="G45" s="171">
        <f>'Mau B1.4'!I42</f>
        <v>0</v>
      </c>
      <c r="H45" s="171">
        <f>'Mau B1.5'!H42</f>
        <v>0</v>
      </c>
      <c r="I45" s="168"/>
      <c r="J45" s="168"/>
      <c r="K45" s="172">
        <f t="shared" si="0"/>
        <v>20</v>
      </c>
      <c r="L45" s="169"/>
    </row>
    <row r="46" spans="1:12" ht="18" customHeight="1" x14ac:dyDescent="0.25">
      <c r="A46" s="164">
        <v>33</v>
      </c>
      <c r="B46" s="14"/>
      <c r="C46" s="165"/>
      <c r="D46" s="171">
        <f>'Mau B1.1'!I43</f>
        <v>20</v>
      </c>
      <c r="E46" s="171">
        <f>'Mau B1.2'!I43</f>
        <v>0</v>
      </c>
      <c r="F46" s="166"/>
      <c r="G46" s="171">
        <f>'Mau B1.4'!I43</f>
        <v>0</v>
      </c>
      <c r="H46" s="171">
        <f>'Mau B1.5'!H43</f>
        <v>0</v>
      </c>
      <c r="I46" s="168"/>
      <c r="J46" s="168"/>
      <c r="K46" s="172">
        <f t="shared" si="0"/>
        <v>20</v>
      </c>
      <c r="L46" s="169"/>
    </row>
    <row r="47" spans="1:12" ht="18" customHeight="1" x14ac:dyDescent="0.25">
      <c r="A47" s="164">
        <v>34</v>
      </c>
      <c r="B47" s="14"/>
      <c r="C47" s="165"/>
      <c r="D47" s="171">
        <f>'Mau B1.1'!I44</f>
        <v>20</v>
      </c>
      <c r="E47" s="171">
        <f>'Mau B1.2'!I44</f>
        <v>0</v>
      </c>
      <c r="F47" s="166"/>
      <c r="G47" s="171">
        <f>'Mau B1.4'!I44</f>
        <v>0</v>
      </c>
      <c r="H47" s="171">
        <f>'Mau B1.5'!H44</f>
        <v>0</v>
      </c>
      <c r="I47" s="168"/>
      <c r="J47" s="168"/>
      <c r="K47" s="172">
        <f t="shared" si="0"/>
        <v>20</v>
      </c>
      <c r="L47" s="169"/>
    </row>
    <row r="48" spans="1:12" ht="18" customHeight="1" x14ac:dyDescent="0.25">
      <c r="A48" s="164">
        <v>35</v>
      </c>
      <c r="B48" s="14"/>
      <c r="C48" s="165"/>
      <c r="D48" s="171">
        <f>'Mau B1.1'!I45</f>
        <v>20</v>
      </c>
      <c r="E48" s="171">
        <f>'Mau B1.2'!I45</f>
        <v>0</v>
      </c>
      <c r="F48" s="166"/>
      <c r="G48" s="171">
        <f>'Mau B1.4'!I45</f>
        <v>0</v>
      </c>
      <c r="H48" s="171">
        <f>'Mau B1.5'!H45</f>
        <v>0</v>
      </c>
      <c r="I48" s="168"/>
      <c r="J48" s="168"/>
      <c r="K48" s="172">
        <f t="shared" si="0"/>
        <v>20</v>
      </c>
      <c r="L48" s="169"/>
    </row>
    <row r="49" spans="1:12" ht="18" customHeight="1" x14ac:dyDescent="0.25">
      <c r="A49" s="164">
        <v>36</v>
      </c>
      <c r="B49" s="14"/>
      <c r="C49" s="165"/>
      <c r="D49" s="171">
        <f>'Mau B1.1'!I46</f>
        <v>20</v>
      </c>
      <c r="E49" s="171">
        <f>'Mau B1.2'!I89</f>
        <v>0</v>
      </c>
      <c r="F49" s="166"/>
      <c r="G49" s="171">
        <f>'Mau B1.4'!I46</f>
        <v>0</v>
      </c>
      <c r="H49" s="171">
        <f>'Mau B1.5'!H46</f>
        <v>0</v>
      </c>
      <c r="I49" s="168"/>
      <c r="J49" s="168"/>
      <c r="K49" s="172">
        <f t="shared" si="0"/>
        <v>20</v>
      </c>
      <c r="L49" s="169"/>
    </row>
    <row r="50" spans="1:12" ht="18" customHeight="1" x14ac:dyDescent="0.25">
      <c r="A50" s="164">
        <v>37</v>
      </c>
      <c r="B50" s="14"/>
      <c r="C50" s="165"/>
      <c r="D50" s="171">
        <f>'Mau B1.1'!I47</f>
        <v>20</v>
      </c>
      <c r="E50" s="171">
        <f>'Mau B1.2'!I47</f>
        <v>0</v>
      </c>
      <c r="F50" s="166"/>
      <c r="G50" s="171">
        <f>'Mau B1.4'!I47</f>
        <v>0</v>
      </c>
      <c r="H50" s="171">
        <f>'Mau B1.5'!H47</f>
        <v>0</v>
      </c>
      <c r="I50" s="168"/>
      <c r="J50" s="168"/>
      <c r="K50" s="172">
        <f t="shared" si="0"/>
        <v>20</v>
      </c>
      <c r="L50" s="169"/>
    </row>
    <row r="51" spans="1:12" ht="18" customHeight="1" x14ac:dyDescent="0.25">
      <c r="A51" s="164">
        <v>38</v>
      </c>
      <c r="B51" s="14"/>
      <c r="C51" s="165"/>
      <c r="D51" s="171">
        <f>'Mau B1.1'!I48</f>
        <v>20</v>
      </c>
      <c r="E51" s="171">
        <f>'Mau B1.2'!I48</f>
        <v>0</v>
      </c>
      <c r="F51" s="166"/>
      <c r="G51" s="171">
        <f>'Mau B1.4'!I48</f>
        <v>0</v>
      </c>
      <c r="H51" s="171">
        <f>'Mau B1.5'!H48</f>
        <v>0</v>
      </c>
      <c r="I51" s="168"/>
      <c r="J51" s="168"/>
      <c r="K51" s="172">
        <f t="shared" si="0"/>
        <v>20</v>
      </c>
      <c r="L51" s="169"/>
    </row>
    <row r="52" spans="1:12" ht="18" customHeight="1" x14ac:dyDescent="0.25">
      <c r="A52" s="164">
        <v>39</v>
      </c>
      <c r="B52" s="14"/>
      <c r="C52" s="165"/>
      <c r="D52" s="171">
        <f>'Mau B1.1'!I49</f>
        <v>20</v>
      </c>
      <c r="E52" s="171">
        <f>'Mau B1.2'!I49</f>
        <v>0</v>
      </c>
      <c r="F52" s="166"/>
      <c r="G52" s="171">
        <f>'Mau B1.4'!I49</f>
        <v>0</v>
      </c>
      <c r="H52" s="171">
        <f>'Mau B1.5'!H49</f>
        <v>0</v>
      </c>
      <c r="I52" s="168"/>
      <c r="J52" s="168"/>
      <c r="K52" s="172">
        <f t="shared" si="0"/>
        <v>20</v>
      </c>
      <c r="L52" s="169"/>
    </row>
    <row r="53" spans="1:12" ht="18" customHeight="1" x14ac:dyDescent="0.25">
      <c r="A53" s="164">
        <v>40</v>
      </c>
      <c r="B53" s="14"/>
      <c r="C53" s="165"/>
      <c r="D53" s="171">
        <f>'Mau B1.1'!I50</f>
        <v>20</v>
      </c>
      <c r="E53" s="171">
        <f>'Mau B1.2'!I50</f>
        <v>0</v>
      </c>
      <c r="F53" s="166"/>
      <c r="G53" s="171">
        <f>'Mau B1.4'!I50</f>
        <v>0</v>
      </c>
      <c r="H53" s="171">
        <f>'Mau B1.5'!H50</f>
        <v>0</v>
      </c>
      <c r="I53" s="168"/>
      <c r="J53" s="168"/>
      <c r="K53" s="172">
        <f t="shared" si="0"/>
        <v>20</v>
      </c>
      <c r="L53" s="169"/>
    </row>
    <row r="54" spans="1:12" ht="18" customHeight="1" x14ac:dyDescent="0.25">
      <c r="A54" s="164">
        <v>41</v>
      </c>
      <c r="B54" s="14"/>
      <c r="C54" s="165"/>
      <c r="D54" s="171">
        <f>'Mau B1.1'!I51</f>
        <v>20</v>
      </c>
      <c r="E54" s="171">
        <f>'Mau B1.2'!I94</f>
        <v>0</v>
      </c>
      <c r="F54" s="166"/>
      <c r="G54" s="171">
        <f>'Mau B1.4'!I51</f>
        <v>0</v>
      </c>
      <c r="H54" s="171">
        <f>'Mau B1.5'!H51</f>
        <v>0</v>
      </c>
      <c r="I54" s="168"/>
      <c r="J54" s="168"/>
      <c r="K54" s="172">
        <f t="shared" si="0"/>
        <v>20</v>
      </c>
      <c r="L54" s="169"/>
    </row>
    <row r="55" spans="1:12" ht="18" customHeight="1" x14ac:dyDescent="0.25">
      <c r="A55" s="164">
        <v>42</v>
      </c>
      <c r="B55" s="14"/>
      <c r="C55" s="165"/>
      <c r="D55" s="171">
        <f>'Mau B1.1'!I52</f>
        <v>20</v>
      </c>
      <c r="E55" s="171">
        <f>'Mau B1.2'!I52</f>
        <v>0</v>
      </c>
      <c r="F55" s="166"/>
      <c r="G55" s="171">
        <f>'Mau B1.4'!I52</f>
        <v>0</v>
      </c>
      <c r="H55" s="171">
        <f>'Mau B1.5'!H52</f>
        <v>0</v>
      </c>
      <c r="I55" s="168"/>
      <c r="J55" s="168"/>
      <c r="K55" s="172">
        <f t="shared" si="0"/>
        <v>20</v>
      </c>
      <c r="L55" s="169"/>
    </row>
    <row r="56" spans="1:12" ht="18" customHeight="1" x14ac:dyDescent="0.25">
      <c r="A56" s="164">
        <v>43</v>
      </c>
      <c r="B56" s="14"/>
      <c r="C56" s="165"/>
      <c r="D56" s="171">
        <f>'Mau B1.1'!I53</f>
        <v>20</v>
      </c>
      <c r="E56" s="171">
        <f>'Mau B1.2'!I53</f>
        <v>0</v>
      </c>
      <c r="F56" s="166"/>
      <c r="G56" s="171">
        <f>'Mau B1.4'!I53</f>
        <v>0</v>
      </c>
      <c r="H56" s="171">
        <f>'Mau B1.5'!H53</f>
        <v>0</v>
      </c>
      <c r="I56" s="168"/>
      <c r="J56" s="168"/>
      <c r="K56" s="172">
        <f t="shared" si="0"/>
        <v>20</v>
      </c>
      <c r="L56" s="169"/>
    </row>
    <row r="57" spans="1:12" ht="18" customHeight="1" x14ac:dyDescent="0.25">
      <c r="A57" s="164">
        <v>44</v>
      </c>
      <c r="B57" s="14"/>
      <c r="C57" s="165"/>
      <c r="D57" s="171">
        <f>'Mau B1.1'!I54</f>
        <v>20</v>
      </c>
      <c r="E57" s="171">
        <f>'Mau B1.2'!I54</f>
        <v>0</v>
      </c>
      <c r="F57" s="166"/>
      <c r="G57" s="171">
        <f>'Mau B1.4'!I54</f>
        <v>0</v>
      </c>
      <c r="H57" s="171">
        <f>'Mau B1.5'!H54</f>
        <v>0</v>
      </c>
      <c r="I57" s="168"/>
      <c r="J57" s="168"/>
      <c r="K57" s="172">
        <f t="shared" si="0"/>
        <v>20</v>
      </c>
      <c r="L57" s="169"/>
    </row>
    <row r="58" spans="1:12" ht="18" customHeight="1" x14ac:dyDescent="0.25">
      <c r="A58" s="164">
        <v>45</v>
      </c>
      <c r="B58" s="14"/>
      <c r="C58" s="165"/>
      <c r="D58" s="171">
        <f>'Mau B1.1'!I55</f>
        <v>20</v>
      </c>
      <c r="E58" s="171">
        <f>'Mau B1.2'!I55</f>
        <v>0</v>
      </c>
      <c r="F58" s="166"/>
      <c r="G58" s="171">
        <f>'Mau B1.4'!I55</f>
        <v>0</v>
      </c>
      <c r="H58" s="171">
        <f>'Mau B1.5'!H55</f>
        <v>0</v>
      </c>
      <c r="I58" s="168"/>
      <c r="J58" s="168"/>
      <c r="K58" s="172">
        <f t="shared" si="0"/>
        <v>20</v>
      </c>
      <c r="L58" s="169"/>
    </row>
    <row r="59" spans="1:12" ht="18" customHeight="1" x14ac:dyDescent="0.25">
      <c r="A59" s="164">
        <v>46</v>
      </c>
      <c r="B59" s="14"/>
      <c r="C59" s="165"/>
      <c r="D59" s="171">
        <f>'Mau B1.1'!I56</f>
        <v>20</v>
      </c>
      <c r="E59" s="171">
        <f>'Mau B1.2'!I99</f>
        <v>0</v>
      </c>
      <c r="F59" s="166"/>
      <c r="G59" s="171">
        <f>'Mau B1.4'!I56</f>
        <v>0</v>
      </c>
      <c r="H59" s="171">
        <f>'Mau B1.5'!H56</f>
        <v>0</v>
      </c>
      <c r="I59" s="168"/>
      <c r="J59" s="168"/>
      <c r="K59" s="172">
        <f t="shared" si="0"/>
        <v>20</v>
      </c>
      <c r="L59" s="169"/>
    </row>
    <row r="60" spans="1:12" ht="18" customHeight="1" x14ac:dyDescent="0.25">
      <c r="A60" s="164">
        <v>47</v>
      </c>
      <c r="B60" s="14"/>
      <c r="C60" s="165"/>
      <c r="D60" s="171">
        <f>'Mau B1.1'!I57</f>
        <v>20</v>
      </c>
      <c r="E60" s="171">
        <f>'Mau B1.2'!I57</f>
        <v>0</v>
      </c>
      <c r="F60" s="166"/>
      <c r="G60" s="171">
        <f>'Mau B1.4'!I57</f>
        <v>0</v>
      </c>
      <c r="H60" s="171">
        <f>'Mau B1.5'!H57</f>
        <v>0</v>
      </c>
      <c r="I60" s="168"/>
      <c r="J60" s="168"/>
      <c r="K60" s="172">
        <f t="shared" si="0"/>
        <v>20</v>
      </c>
      <c r="L60" s="169"/>
    </row>
    <row r="61" spans="1:12" ht="18" customHeight="1" x14ac:dyDescent="0.25">
      <c r="A61" s="164">
        <v>48</v>
      </c>
      <c r="B61" s="14"/>
      <c r="C61" s="165"/>
      <c r="D61" s="171">
        <f>'Mau B1.1'!I58</f>
        <v>20</v>
      </c>
      <c r="E61" s="171">
        <f>'Mau B1.2'!I58</f>
        <v>0</v>
      </c>
      <c r="F61" s="166"/>
      <c r="G61" s="171">
        <f>'Mau B1.4'!I58</f>
        <v>0</v>
      </c>
      <c r="H61" s="171">
        <f>'Mau B1.5'!H58</f>
        <v>0</v>
      </c>
      <c r="I61" s="168"/>
      <c r="J61" s="168"/>
      <c r="K61" s="172">
        <f>ROUND(D61+E61+F61+G61+H61+I61+J61,1)</f>
        <v>20</v>
      </c>
      <c r="L61" s="169"/>
    </row>
    <row r="62" spans="1:12" ht="18" customHeight="1" x14ac:dyDescent="0.25">
      <c r="A62" s="164">
        <v>49</v>
      </c>
      <c r="B62" s="14"/>
      <c r="C62" s="165"/>
      <c r="D62" s="171">
        <f>'Mau B1.1'!I59</f>
        <v>20</v>
      </c>
      <c r="E62" s="171">
        <f>'Mau B1.2'!I59</f>
        <v>0</v>
      </c>
      <c r="F62" s="166"/>
      <c r="G62" s="171">
        <f>'Mau B1.4'!I59</f>
        <v>0</v>
      </c>
      <c r="H62" s="171">
        <f>'Mau B1.5'!H59</f>
        <v>0</v>
      </c>
      <c r="I62" s="168"/>
      <c r="J62" s="168"/>
      <c r="K62" s="172">
        <f t="shared" si="0"/>
        <v>20</v>
      </c>
      <c r="L62" s="169"/>
    </row>
    <row r="63" spans="1:12" ht="18" customHeight="1" x14ac:dyDescent="0.25">
      <c r="A63" s="164">
        <v>50</v>
      </c>
      <c r="B63" s="14"/>
      <c r="C63" s="165"/>
      <c r="D63" s="171">
        <f>'Mau B1.1'!I60</f>
        <v>20</v>
      </c>
      <c r="E63" s="171">
        <f>'Mau B1.2'!I60</f>
        <v>0</v>
      </c>
      <c r="F63" s="166"/>
      <c r="G63" s="171">
        <f>'Mau B1.4'!I60</f>
        <v>0</v>
      </c>
      <c r="H63" s="171">
        <f>'Mau B1.5'!H60</f>
        <v>0</v>
      </c>
      <c r="I63" s="168"/>
      <c r="J63" s="168"/>
      <c r="K63" s="172">
        <f t="shared" si="0"/>
        <v>20</v>
      </c>
      <c r="L63" s="169"/>
    </row>
    <row r="64" spans="1:12" ht="21" customHeight="1" x14ac:dyDescent="0.25">
      <c r="A64" s="412" t="s">
        <v>27</v>
      </c>
      <c r="B64" s="413"/>
      <c r="C64" s="414"/>
      <c r="D64" s="173">
        <f t="shared" ref="D64:K64" si="1">SUM(D14:D63)</f>
        <v>1000</v>
      </c>
      <c r="E64" s="173">
        <f t="shared" si="1"/>
        <v>20</v>
      </c>
      <c r="F64" s="173">
        <f t="shared" si="1"/>
        <v>0</v>
      </c>
      <c r="G64" s="173">
        <f t="shared" si="1"/>
        <v>4</v>
      </c>
      <c r="H64" s="173">
        <f t="shared" si="1"/>
        <v>28</v>
      </c>
      <c r="I64" s="173">
        <f t="shared" si="1"/>
        <v>0</v>
      </c>
      <c r="J64" s="173">
        <f t="shared" si="1"/>
        <v>0</v>
      </c>
      <c r="K64" s="173">
        <f t="shared" si="1"/>
        <v>1052</v>
      </c>
      <c r="L64" s="170"/>
    </row>
    <row r="65" spans="1:12" ht="16.5" x14ac:dyDescent="0.25">
      <c r="A65" s="206"/>
      <c r="B65" s="206"/>
      <c r="C65" s="206"/>
      <c r="D65" s="206"/>
      <c r="E65" s="207"/>
      <c r="F65" s="207"/>
      <c r="G65" s="188"/>
      <c r="H65" s="188"/>
      <c r="I65" s="188"/>
      <c r="J65" s="188"/>
      <c r="K65" s="188"/>
      <c r="L65" s="188"/>
    </row>
    <row r="66" spans="1:12" ht="18" customHeight="1" x14ac:dyDescent="0.25">
      <c r="B66" s="26" t="s">
        <v>47</v>
      </c>
      <c r="D66" s="26"/>
      <c r="J66" s="32" t="s">
        <v>42</v>
      </c>
    </row>
    <row r="67" spans="1:12" x14ac:dyDescent="0.25">
      <c r="A67" s="208"/>
      <c r="B67" s="26" t="s">
        <v>48</v>
      </c>
      <c r="C67" s="28"/>
      <c r="D67" s="26"/>
      <c r="F67" s="28"/>
      <c r="J67" s="28" t="s">
        <v>15</v>
      </c>
    </row>
    <row r="68" spans="1:12" ht="16.5" customHeight="1" x14ac:dyDescent="0.25">
      <c r="A68" s="208"/>
      <c r="B68" s="26" t="s">
        <v>49</v>
      </c>
    </row>
    <row r="69" spans="1:12" ht="19.5" customHeight="1" x14ac:dyDescent="0.25">
      <c r="B69" s="26" t="s">
        <v>50</v>
      </c>
    </row>
    <row r="70" spans="1:12" ht="17.25" customHeight="1" x14ac:dyDescent="0.25">
      <c r="B70" s="26" t="s">
        <v>51</v>
      </c>
    </row>
    <row r="71" spans="1:12" ht="16.5" customHeight="1" x14ac:dyDescent="0.25">
      <c r="B71" s="26" t="s">
        <v>52</v>
      </c>
    </row>
    <row r="72" spans="1:12" x14ac:dyDescent="0.25">
      <c r="B72" s="26" t="s">
        <v>53</v>
      </c>
    </row>
  </sheetData>
  <sheetProtection password="C71F" sheet="1" formatCells="0" formatColumns="0" formatRows="0" insertHyperlinks="0" sort="0" autoFilter="0" pivotTables="0"/>
  <customSheetViews>
    <customSheetView guid="{12C9832D-49BD-45CC-A5E0-F64F753F5189}" showPageBreaks="1">
      <selection activeCell="D14" sqref="D14:E63 G14:H63 K14:K63 D64:K64"/>
      <pageMargins left="0.28000000000000003" right="0" top="0.25" bottom="0.2" header="0" footer="0"/>
      <pageSetup paperSize="9" orientation="landscape" r:id="rId1"/>
      <headerFooter alignWithMargins="0"/>
    </customSheetView>
  </customSheetViews>
  <mergeCells count="8">
    <mergeCell ref="A64:C64"/>
    <mergeCell ref="B13:C13"/>
    <mergeCell ref="A7:L7"/>
    <mergeCell ref="A2:E2"/>
    <mergeCell ref="A3:E3"/>
    <mergeCell ref="A9:L9"/>
    <mergeCell ref="A6:L6"/>
    <mergeCell ref="B12:C12"/>
  </mergeCells>
  <phoneticPr fontId="5" type="noConversion"/>
  <pageMargins left="0.28000000000000003" right="0" top="0.25" bottom="0.2" header="0" footer="0"/>
  <pageSetup paperSize="9" orientation="landscape" r:id="rId2"/>
  <headerFooter alignWithMargins="0"/>
  <drawing r:id="rId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68"/>
  <sheetViews>
    <sheetView topLeftCell="A9" workbookViewId="0">
      <selection activeCell="E17" sqref="D15:E17"/>
    </sheetView>
  </sheetViews>
  <sheetFormatPr defaultRowHeight="15.75" x14ac:dyDescent="0.25"/>
  <cols>
    <col min="1" max="1" width="4.5" style="26" customWidth="1"/>
    <col min="2" max="2" width="21.5" style="26" customWidth="1"/>
    <col min="3" max="3" width="11.125" style="26" customWidth="1"/>
    <col min="4" max="4" width="11.5" style="26" customWidth="1"/>
    <col min="5" max="5" width="11.875" style="26" customWidth="1"/>
    <col min="6" max="8" width="12.125" style="26" customWidth="1"/>
    <col min="9" max="9" width="12.5" style="26" customWidth="1"/>
    <col min="10" max="10" width="20.125" style="26" customWidth="1"/>
    <col min="11" max="16384" width="9" style="26"/>
  </cols>
  <sheetData>
    <row r="1" spans="1:16" ht="19.5" x14ac:dyDescent="0.35">
      <c r="J1" s="31" t="s">
        <v>46</v>
      </c>
    </row>
    <row r="2" spans="1:16" ht="21" customHeight="1" x14ac:dyDescent="0.25">
      <c r="A2" s="281" t="s">
        <v>17</v>
      </c>
      <c r="B2" s="281"/>
      <c r="C2" s="281"/>
      <c r="D2" s="281"/>
      <c r="E2" s="64"/>
      <c r="F2" s="64"/>
      <c r="H2" s="28" t="s">
        <v>12</v>
      </c>
      <c r="I2" s="68"/>
      <c r="J2" s="68"/>
    </row>
    <row r="3" spans="1:16" x14ac:dyDescent="0.25">
      <c r="A3" s="273" t="s">
        <v>16</v>
      </c>
      <c r="B3" s="273"/>
      <c r="C3" s="273"/>
      <c r="D3" s="273"/>
      <c r="E3" s="64"/>
      <c r="F3" s="64"/>
      <c r="H3" s="28" t="s">
        <v>13</v>
      </c>
      <c r="I3" s="174"/>
      <c r="J3" s="174"/>
    </row>
    <row r="4" spans="1:16" ht="9" customHeight="1" x14ac:dyDescent="0.25">
      <c r="B4" s="175"/>
      <c r="F4" s="176"/>
      <c r="G4" s="176"/>
      <c r="H4" s="177"/>
      <c r="J4" s="176"/>
    </row>
    <row r="5" spans="1:16" ht="9" customHeight="1" x14ac:dyDescent="0.25">
      <c r="B5" s="175"/>
      <c r="F5" s="176"/>
      <c r="G5" s="176"/>
      <c r="H5" s="177"/>
      <c r="J5" s="176"/>
    </row>
    <row r="6" spans="1:16" ht="39.75" customHeight="1" x14ac:dyDescent="0.25">
      <c r="A6" s="420" t="s">
        <v>31</v>
      </c>
      <c r="B6" s="420"/>
      <c r="C6" s="420"/>
      <c r="D6" s="420"/>
      <c r="E6" s="420"/>
      <c r="F6" s="420"/>
      <c r="G6" s="420"/>
      <c r="H6" s="420"/>
      <c r="I6" s="420"/>
      <c r="J6" s="420"/>
    </row>
    <row r="7" spans="1:16" s="178" customFormat="1" ht="21.75" customHeight="1" x14ac:dyDescent="0.3">
      <c r="A7" s="423" t="s">
        <v>41</v>
      </c>
      <c r="B7" s="423"/>
      <c r="C7" s="423"/>
      <c r="D7" s="423"/>
      <c r="E7" s="423"/>
      <c r="F7" s="423"/>
      <c r="G7" s="423"/>
      <c r="H7" s="423"/>
      <c r="I7" s="423"/>
      <c r="J7" s="423"/>
    </row>
    <row r="8" spans="1:16" s="44" customFormat="1" ht="22.5" customHeight="1" x14ac:dyDescent="0.3">
      <c r="A8" s="423" t="s">
        <v>40</v>
      </c>
      <c r="B8" s="423"/>
      <c r="C8" s="423"/>
      <c r="D8" s="423"/>
      <c r="E8" s="423"/>
      <c r="F8" s="423"/>
      <c r="G8" s="423"/>
      <c r="H8" s="423"/>
      <c r="I8" s="423"/>
      <c r="J8" s="423"/>
      <c r="K8" s="179"/>
      <c r="L8" s="179"/>
      <c r="M8" s="179"/>
      <c r="N8" s="179"/>
      <c r="O8" s="179"/>
      <c r="P8" s="179"/>
    </row>
    <row r="9" spans="1:16" s="180" customFormat="1" ht="14.25" customHeight="1" x14ac:dyDescent="0.25">
      <c r="D9" s="38"/>
      <c r="E9" s="38"/>
      <c r="F9" s="38"/>
      <c r="G9" s="38"/>
      <c r="H9" s="38"/>
      <c r="I9" s="181"/>
    </row>
    <row r="10" spans="1:16" s="180" customFormat="1" ht="38.25" customHeight="1" x14ac:dyDescent="0.25">
      <c r="A10" s="306" t="s">
        <v>0</v>
      </c>
      <c r="B10" s="430" t="s">
        <v>29</v>
      </c>
      <c r="C10" s="430"/>
      <c r="D10" s="314" t="s">
        <v>43</v>
      </c>
      <c r="E10" s="314" t="s">
        <v>32</v>
      </c>
      <c r="F10" s="421" t="s">
        <v>33</v>
      </c>
      <c r="G10" s="421" t="s">
        <v>34</v>
      </c>
      <c r="H10" s="421" t="s">
        <v>35</v>
      </c>
      <c r="I10" s="421" t="s">
        <v>36</v>
      </c>
      <c r="J10" s="424" t="s">
        <v>28</v>
      </c>
    </row>
    <row r="11" spans="1:16" s="182" customFormat="1" ht="54.75" customHeight="1" x14ac:dyDescent="0.3">
      <c r="A11" s="306"/>
      <c r="B11" s="430"/>
      <c r="C11" s="430"/>
      <c r="D11" s="426"/>
      <c r="E11" s="280"/>
      <c r="F11" s="422"/>
      <c r="G11" s="422"/>
      <c r="H11" s="422"/>
      <c r="I11" s="422"/>
      <c r="J11" s="425"/>
    </row>
    <row r="12" spans="1:16" s="54" customFormat="1" ht="14.25" customHeight="1" x14ac:dyDescent="0.3">
      <c r="A12" s="51" t="s">
        <v>1</v>
      </c>
      <c r="B12" s="312" t="s">
        <v>2</v>
      </c>
      <c r="C12" s="313"/>
      <c r="D12" s="51" t="s">
        <v>3</v>
      </c>
      <c r="E12" s="51" t="s">
        <v>4</v>
      </c>
      <c r="F12" s="51" t="s">
        <v>5</v>
      </c>
      <c r="G12" s="51" t="s">
        <v>6</v>
      </c>
      <c r="H12" s="52" t="s">
        <v>7</v>
      </c>
      <c r="I12" s="52" t="s">
        <v>8</v>
      </c>
      <c r="J12" s="52" t="s">
        <v>9</v>
      </c>
      <c r="K12" s="53"/>
    </row>
    <row r="13" spans="1:16" ht="18" customHeight="1" x14ac:dyDescent="0.25">
      <c r="A13" s="183">
        <v>1</v>
      </c>
      <c r="B13" s="14" t="s">
        <v>54</v>
      </c>
      <c r="C13" s="165" t="s">
        <v>55</v>
      </c>
      <c r="D13" s="192">
        <f>'Mau B2'!K14</f>
        <v>56</v>
      </c>
      <c r="E13" s="184">
        <v>360</v>
      </c>
      <c r="F13" s="192" t="str">
        <f t="shared" ref="F13:F27" si="0">IF(D13&gt;E13,D13-E13," ")</f>
        <v xml:space="preserve"> </v>
      </c>
      <c r="G13" s="192">
        <f t="shared" ref="G13:G62" si="1">IF(D13&lt;E13,E13-D13," ")</f>
        <v>304</v>
      </c>
      <c r="H13" s="193">
        <f t="shared" ref="H13:H62" si="2">ROUND(IF(D13&gt;E13,IF(E13=360,F13/3.2,IF(E13=260,F13/2.8," ")),"0"),1)</f>
        <v>0</v>
      </c>
      <c r="I13" s="193">
        <f t="shared" ref="I13:I62" si="3">ROUND(IF(E13&gt;D13,IF(E13=360,G13/3.2,IF(E13=260,G13/2.8," ")),"0"),1)</f>
        <v>95</v>
      </c>
      <c r="J13" s="185" t="s">
        <v>224</v>
      </c>
      <c r="L13" s="186"/>
    </row>
    <row r="14" spans="1:16" ht="18" customHeight="1" x14ac:dyDescent="0.25">
      <c r="A14" s="183">
        <v>2</v>
      </c>
      <c r="B14" s="14" t="s">
        <v>56</v>
      </c>
      <c r="C14" s="165" t="s">
        <v>57</v>
      </c>
      <c r="D14" s="192">
        <f>'Mau B2'!K15</f>
        <v>28</v>
      </c>
      <c r="E14" s="187">
        <v>260</v>
      </c>
      <c r="F14" s="192" t="str">
        <f t="shared" si="0"/>
        <v xml:space="preserve"> </v>
      </c>
      <c r="G14" s="192">
        <f t="shared" si="1"/>
        <v>232</v>
      </c>
      <c r="H14" s="193">
        <f t="shared" si="2"/>
        <v>0</v>
      </c>
      <c r="I14" s="193">
        <f t="shared" si="3"/>
        <v>82.9</v>
      </c>
      <c r="J14" s="185" t="s">
        <v>225</v>
      </c>
    </row>
    <row r="15" spans="1:16" ht="18" customHeight="1" x14ac:dyDescent="0.25">
      <c r="A15" s="183">
        <v>3</v>
      </c>
      <c r="B15" s="14" t="s">
        <v>58</v>
      </c>
      <c r="C15" s="165" t="s">
        <v>59</v>
      </c>
      <c r="D15" s="192">
        <f>'Mau B2'!K16</f>
        <v>20</v>
      </c>
      <c r="E15" s="187">
        <v>260</v>
      </c>
      <c r="F15" s="192" t="str">
        <f t="shared" si="0"/>
        <v xml:space="preserve"> </v>
      </c>
      <c r="G15" s="192">
        <f t="shared" si="1"/>
        <v>240</v>
      </c>
      <c r="H15" s="193">
        <f t="shared" si="2"/>
        <v>0</v>
      </c>
      <c r="I15" s="193">
        <f t="shared" si="3"/>
        <v>85.7</v>
      </c>
      <c r="J15" s="185" t="s">
        <v>226</v>
      </c>
    </row>
    <row r="16" spans="1:16" ht="18" customHeight="1" x14ac:dyDescent="0.25">
      <c r="A16" s="183">
        <v>4</v>
      </c>
      <c r="B16" s="14" t="s">
        <v>60</v>
      </c>
      <c r="C16" s="165" t="s">
        <v>61</v>
      </c>
      <c r="D16" s="192">
        <f>'Mau B2'!K17</f>
        <v>28</v>
      </c>
      <c r="E16" s="187">
        <v>360</v>
      </c>
      <c r="F16" s="192" t="str">
        <f t="shared" si="0"/>
        <v xml:space="preserve"> </v>
      </c>
      <c r="G16" s="192">
        <f t="shared" si="1"/>
        <v>332</v>
      </c>
      <c r="H16" s="193">
        <f t="shared" si="2"/>
        <v>0</v>
      </c>
      <c r="I16" s="193">
        <f t="shared" si="3"/>
        <v>103.8</v>
      </c>
      <c r="J16" s="185" t="s">
        <v>224</v>
      </c>
    </row>
    <row r="17" spans="1:10" ht="18" customHeight="1" x14ac:dyDescent="0.25">
      <c r="A17" s="183">
        <v>5</v>
      </c>
      <c r="B17" s="14" t="s">
        <v>62</v>
      </c>
      <c r="C17" s="165" t="s">
        <v>63</v>
      </c>
      <c r="D17" s="192">
        <f>'Mau B2'!K18</f>
        <v>20</v>
      </c>
      <c r="E17" s="187">
        <v>260</v>
      </c>
      <c r="F17" s="192" t="str">
        <f t="shared" si="0"/>
        <v xml:space="preserve"> </v>
      </c>
      <c r="G17" s="192">
        <f t="shared" si="1"/>
        <v>240</v>
      </c>
      <c r="H17" s="193">
        <f t="shared" si="2"/>
        <v>0</v>
      </c>
      <c r="I17" s="193">
        <f t="shared" si="3"/>
        <v>85.7</v>
      </c>
      <c r="J17" s="185" t="s">
        <v>225</v>
      </c>
    </row>
    <row r="18" spans="1:10" ht="18" customHeight="1" x14ac:dyDescent="0.25">
      <c r="A18" s="183">
        <v>6</v>
      </c>
      <c r="B18" s="14" t="s">
        <v>64</v>
      </c>
      <c r="C18" s="165" t="s">
        <v>65</v>
      </c>
      <c r="D18" s="192">
        <f>'Mau B2'!K19</f>
        <v>20</v>
      </c>
      <c r="E18" s="187">
        <v>360</v>
      </c>
      <c r="F18" s="192" t="str">
        <f t="shared" si="0"/>
        <v xml:space="preserve"> </v>
      </c>
      <c r="G18" s="192">
        <f>IF(D18&lt;E18,E18-D18," ")</f>
        <v>340</v>
      </c>
      <c r="H18" s="193">
        <f>ROUND(IF(D18&gt;E18,IF(E18=360,F18/3.2,IF(E18=260,F18/2.8," ")),"0"),1)</f>
        <v>0</v>
      </c>
      <c r="I18" s="193">
        <f>ROUND(IF(E18&gt;D18,IF(E18=360,G18/3.2,IF(E18=260,G18/2.8," ")),"0"),1)</f>
        <v>106.3</v>
      </c>
      <c r="J18" s="185" t="s">
        <v>224</v>
      </c>
    </row>
    <row r="19" spans="1:10" ht="18" customHeight="1" x14ac:dyDescent="0.25">
      <c r="A19" s="183">
        <v>7</v>
      </c>
      <c r="B19" s="14"/>
      <c r="C19" s="165"/>
      <c r="D19" s="192">
        <f>'Mau B2'!K20</f>
        <v>20</v>
      </c>
      <c r="E19" s="187">
        <v>260</v>
      </c>
      <c r="F19" s="192" t="str">
        <f t="shared" si="0"/>
        <v xml:space="preserve"> </v>
      </c>
      <c r="G19" s="192">
        <f t="shared" si="1"/>
        <v>240</v>
      </c>
      <c r="H19" s="193">
        <f t="shared" si="2"/>
        <v>0</v>
      </c>
      <c r="I19" s="193">
        <f t="shared" si="3"/>
        <v>85.7</v>
      </c>
      <c r="J19" s="185"/>
    </row>
    <row r="20" spans="1:10" ht="18" customHeight="1" x14ac:dyDescent="0.25">
      <c r="A20" s="183">
        <v>8</v>
      </c>
      <c r="B20" s="14"/>
      <c r="C20" s="165"/>
      <c r="D20" s="192">
        <f>'Mau B2'!K21</f>
        <v>20</v>
      </c>
      <c r="E20" s="187">
        <v>260</v>
      </c>
      <c r="F20" s="192" t="str">
        <f t="shared" si="0"/>
        <v xml:space="preserve"> </v>
      </c>
      <c r="G20" s="192">
        <f t="shared" si="1"/>
        <v>240</v>
      </c>
      <c r="H20" s="193">
        <f t="shared" si="2"/>
        <v>0</v>
      </c>
      <c r="I20" s="193">
        <f t="shared" si="3"/>
        <v>85.7</v>
      </c>
      <c r="J20" s="185"/>
    </row>
    <row r="21" spans="1:10" ht="18" customHeight="1" x14ac:dyDescent="0.25">
      <c r="A21" s="183">
        <v>9</v>
      </c>
      <c r="B21" s="14"/>
      <c r="C21" s="165"/>
      <c r="D21" s="192">
        <f>'Mau B2'!K22</f>
        <v>20</v>
      </c>
      <c r="E21" s="187">
        <v>360</v>
      </c>
      <c r="F21" s="192" t="str">
        <f t="shared" si="0"/>
        <v xml:space="preserve"> </v>
      </c>
      <c r="G21" s="192">
        <f t="shared" si="1"/>
        <v>340</v>
      </c>
      <c r="H21" s="193">
        <f t="shared" si="2"/>
        <v>0</v>
      </c>
      <c r="I21" s="193">
        <f t="shared" si="3"/>
        <v>106.3</v>
      </c>
      <c r="J21" s="185"/>
    </row>
    <row r="22" spans="1:10" ht="18" customHeight="1" x14ac:dyDescent="0.25">
      <c r="A22" s="183">
        <v>10</v>
      </c>
      <c r="B22" s="14"/>
      <c r="C22" s="165"/>
      <c r="D22" s="192">
        <f>'Mau B2'!K23</f>
        <v>20</v>
      </c>
      <c r="E22" s="187">
        <v>260</v>
      </c>
      <c r="F22" s="192" t="str">
        <f t="shared" si="0"/>
        <v xml:space="preserve"> </v>
      </c>
      <c r="G22" s="192">
        <f t="shared" si="1"/>
        <v>240</v>
      </c>
      <c r="H22" s="193">
        <f t="shared" si="2"/>
        <v>0</v>
      </c>
      <c r="I22" s="193">
        <f t="shared" si="3"/>
        <v>85.7</v>
      </c>
      <c r="J22" s="185"/>
    </row>
    <row r="23" spans="1:10" ht="18" customHeight="1" x14ac:dyDescent="0.25">
      <c r="A23" s="183">
        <v>11</v>
      </c>
      <c r="B23" s="14"/>
      <c r="C23" s="165"/>
      <c r="D23" s="192">
        <f>'Mau B2'!K24</f>
        <v>20</v>
      </c>
      <c r="E23" s="187">
        <v>360</v>
      </c>
      <c r="F23" s="192" t="str">
        <f t="shared" si="0"/>
        <v xml:space="preserve"> </v>
      </c>
      <c r="G23" s="192">
        <f t="shared" si="1"/>
        <v>340</v>
      </c>
      <c r="H23" s="193">
        <f t="shared" si="2"/>
        <v>0</v>
      </c>
      <c r="I23" s="193">
        <f t="shared" si="3"/>
        <v>106.3</v>
      </c>
      <c r="J23" s="185"/>
    </row>
    <row r="24" spans="1:10" ht="18" customHeight="1" x14ac:dyDescent="0.25">
      <c r="A24" s="183">
        <v>12</v>
      </c>
      <c r="B24" s="14"/>
      <c r="C24" s="165"/>
      <c r="D24" s="192">
        <f>'Mau B2'!K25</f>
        <v>20</v>
      </c>
      <c r="E24" s="187">
        <v>260</v>
      </c>
      <c r="F24" s="192" t="str">
        <f t="shared" si="0"/>
        <v xml:space="preserve"> </v>
      </c>
      <c r="G24" s="192">
        <f>IF(D24&lt;E24,E24-D24," ")</f>
        <v>240</v>
      </c>
      <c r="H24" s="193">
        <f>ROUND(IF(D24&gt;E24,IF(E24=360,F24/3.2,IF(E24=260,F24/2.8," ")),"0"),1)</f>
        <v>0</v>
      </c>
      <c r="I24" s="193">
        <f>ROUND(IF(E24&gt;D24,IF(E24=360,G24/3.2,IF(E24=260,G24/2.8," ")),"0"),1)</f>
        <v>85.7</v>
      </c>
      <c r="J24" s="185"/>
    </row>
    <row r="25" spans="1:10" ht="18" customHeight="1" x14ac:dyDescent="0.25">
      <c r="A25" s="183">
        <v>13</v>
      </c>
      <c r="B25" s="14"/>
      <c r="C25" s="165"/>
      <c r="D25" s="192">
        <f>'Mau B2'!K26</f>
        <v>20</v>
      </c>
      <c r="E25" s="187">
        <v>260</v>
      </c>
      <c r="F25" s="192" t="str">
        <f t="shared" si="0"/>
        <v xml:space="preserve"> </v>
      </c>
      <c r="G25" s="192">
        <f t="shared" si="1"/>
        <v>240</v>
      </c>
      <c r="H25" s="193">
        <f t="shared" si="2"/>
        <v>0</v>
      </c>
      <c r="I25" s="193">
        <f t="shared" si="3"/>
        <v>85.7</v>
      </c>
      <c r="J25" s="185"/>
    </row>
    <row r="26" spans="1:10" ht="18" customHeight="1" x14ac:dyDescent="0.25">
      <c r="A26" s="183">
        <v>14</v>
      </c>
      <c r="B26" s="14"/>
      <c r="C26" s="165"/>
      <c r="D26" s="192">
        <f>'Mau B2'!K27</f>
        <v>20</v>
      </c>
      <c r="E26" s="187">
        <v>360</v>
      </c>
      <c r="F26" s="192" t="str">
        <f t="shared" si="0"/>
        <v xml:space="preserve"> </v>
      </c>
      <c r="G26" s="192">
        <f t="shared" si="1"/>
        <v>340</v>
      </c>
      <c r="H26" s="193">
        <f t="shared" si="2"/>
        <v>0</v>
      </c>
      <c r="I26" s="193">
        <f t="shared" si="3"/>
        <v>106.3</v>
      </c>
      <c r="J26" s="185"/>
    </row>
    <row r="27" spans="1:10" ht="18" customHeight="1" x14ac:dyDescent="0.25">
      <c r="A27" s="183">
        <v>15</v>
      </c>
      <c r="B27" s="14"/>
      <c r="C27" s="165"/>
      <c r="D27" s="192">
        <f>'Mau B2'!K28</f>
        <v>20</v>
      </c>
      <c r="E27" s="187">
        <v>260</v>
      </c>
      <c r="F27" s="192" t="str">
        <f t="shared" si="0"/>
        <v xml:space="preserve"> </v>
      </c>
      <c r="G27" s="192">
        <f t="shared" si="1"/>
        <v>240</v>
      </c>
      <c r="H27" s="193">
        <f t="shared" si="2"/>
        <v>0</v>
      </c>
      <c r="I27" s="193">
        <f t="shared" si="3"/>
        <v>85.7</v>
      </c>
      <c r="J27" s="185"/>
    </row>
    <row r="28" spans="1:10" ht="18" customHeight="1" x14ac:dyDescent="0.25">
      <c r="A28" s="183">
        <v>16</v>
      </c>
      <c r="B28" s="14"/>
      <c r="C28" s="165"/>
      <c r="D28" s="192">
        <f>'Mau B2'!K29</f>
        <v>20</v>
      </c>
      <c r="E28" s="187">
        <v>360</v>
      </c>
      <c r="F28" s="192" t="str">
        <f t="shared" ref="F28:F37" si="4">IF(D28&gt;E28,D28-E28," ")</f>
        <v xml:space="preserve"> </v>
      </c>
      <c r="G28" s="192">
        <f t="shared" si="1"/>
        <v>340</v>
      </c>
      <c r="H28" s="193">
        <f t="shared" si="2"/>
        <v>0</v>
      </c>
      <c r="I28" s="193">
        <f t="shared" si="3"/>
        <v>106.3</v>
      </c>
      <c r="J28" s="185"/>
    </row>
    <row r="29" spans="1:10" ht="18" customHeight="1" x14ac:dyDescent="0.25">
      <c r="A29" s="183">
        <v>17</v>
      </c>
      <c r="B29" s="14"/>
      <c r="C29" s="165"/>
      <c r="D29" s="192">
        <f>'Mau B2'!K30</f>
        <v>20</v>
      </c>
      <c r="E29" s="187">
        <v>260</v>
      </c>
      <c r="F29" s="192" t="str">
        <f t="shared" si="4"/>
        <v xml:space="preserve"> </v>
      </c>
      <c r="G29" s="192">
        <f t="shared" si="1"/>
        <v>240</v>
      </c>
      <c r="H29" s="193">
        <f t="shared" si="2"/>
        <v>0</v>
      </c>
      <c r="I29" s="193">
        <f t="shared" si="3"/>
        <v>85.7</v>
      </c>
      <c r="J29" s="185"/>
    </row>
    <row r="30" spans="1:10" ht="18" customHeight="1" x14ac:dyDescent="0.25">
      <c r="A30" s="183">
        <v>18</v>
      </c>
      <c r="B30" s="14"/>
      <c r="C30" s="165"/>
      <c r="D30" s="192">
        <f>'Mau B2'!K31</f>
        <v>20</v>
      </c>
      <c r="E30" s="187">
        <v>260</v>
      </c>
      <c r="F30" s="192" t="str">
        <f t="shared" si="4"/>
        <v xml:space="preserve"> </v>
      </c>
      <c r="G30" s="192">
        <f>IF(D30&lt;E30,E30-D30," ")</f>
        <v>240</v>
      </c>
      <c r="H30" s="193">
        <f>ROUND(IF(D30&gt;E30,IF(E30=360,F30/3.2,IF(E30=260,F30/2.8," ")),"0"),1)</f>
        <v>0</v>
      </c>
      <c r="I30" s="193">
        <f>ROUND(IF(E30&gt;D30,IF(E30=360,G30/3.2,IF(E30=260,G30/2.8," ")),"0"),1)</f>
        <v>85.7</v>
      </c>
      <c r="J30" s="185"/>
    </row>
    <row r="31" spans="1:10" ht="18" customHeight="1" x14ac:dyDescent="0.25">
      <c r="A31" s="183">
        <v>19</v>
      </c>
      <c r="B31" s="14"/>
      <c r="C31" s="165"/>
      <c r="D31" s="192">
        <f>'Mau B2'!K32</f>
        <v>20</v>
      </c>
      <c r="E31" s="187">
        <v>360</v>
      </c>
      <c r="F31" s="192" t="str">
        <f t="shared" si="4"/>
        <v xml:space="preserve"> </v>
      </c>
      <c r="G31" s="192">
        <f t="shared" si="1"/>
        <v>340</v>
      </c>
      <c r="H31" s="193">
        <f t="shared" si="2"/>
        <v>0</v>
      </c>
      <c r="I31" s="193">
        <f t="shared" si="3"/>
        <v>106.3</v>
      </c>
      <c r="J31" s="185"/>
    </row>
    <row r="32" spans="1:10" ht="18" customHeight="1" x14ac:dyDescent="0.25">
      <c r="A32" s="183">
        <v>20</v>
      </c>
      <c r="B32" s="14"/>
      <c r="C32" s="165"/>
      <c r="D32" s="192">
        <f>'Mau B2'!K33</f>
        <v>20</v>
      </c>
      <c r="E32" s="187">
        <v>260</v>
      </c>
      <c r="F32" s="192" t="str">
        <f t="shared" si="4"/>
        <v xml:space="preserve"> </v>
      </c>
      <c r="G32" s="192">
        <f t="shared" si="1"/>
        <v>240</v>
      </c>
      <c r="H32" s="193">
        <f t="shared" si="2"/>
        <v>0</v>
      </c>
      <c r="I32" s="193">
        <f t="shared" si="3"/>
        <v>85.7</v>
      </c>
      <c r="J32" s="185"/>
    </row>
    <row r="33" spans="1:10" ht="18" customHeight="1" x14ac:dyDescent="0.25">
      <c r="A33" s="183">
        <v>21</v>
      </c>
      <c r="B33" s="14"/>
      <c r="C33" s="165"/>
      <c r="D33" s="192">
        <f>'Mau B2'!K34</f>
        <v>20</v>
      </c>
      <c r="E33" s="187">
        <v>360</v>
      </c>
      <c r="F33" s="192" t="str">
        <f t="shared" si="4"/>
        <v xml:space="preserve"> </v>
      </c>
      <c r="G33" s="192">
        <f t="shared" si="1"/>
        <v>340</v>
      </c>
      <c r="H33" s="193">
        <f t="shared" si="2"/>
        <v>0</v>
      </c>
      <c r="I33" s="193">
        <f t="shared" si="3"/>
        <v>106.3</v>
      </c>
      <c r="J33" s="185"/>
    </row>
    <row r="34" spans="1:10" ht="18" customHeight="1" x14ac:dyDescent="0.25">
      <c r="A34" s="183">
        <v>22</v>
      </c>
      <c r="B34" s="14"/>
      <c r="C34" s="165"/>
      <c r="D34" s="192">
        <f>'Mau B2'!K35</f>
        <v>20</v>
      </c>
      <c r="E34" s="187">
        <v>260</v>
      </c>
      <c r="F34" s="192" t="str">
        <f t="shared" si="4"/>
        <v xml:space="preserve"> </v>
      </c>
      <c r="G34" s="192">
        <f t="shared" si="1"/>
        <v>240</v>
      </c>
      <c r="H34" s="193">
        <f t="shared" si="2"/>
        <v>0</v>
      </c>
      <c r="I34" s="193">
        <f t="shared" si="3"/>
        <v>85.7</v>
      </c>
      <c r="J34" s="185"/>
    </row>
    <row r="35" spans="1:10" ht="18" customHeight="1" x14ac:dyDescent="0.25">
      <c r="A35" s="183">
        <v>23</v>
      </c>
      <c r="B35" s="14"/>
      <c r="C35" s="165"/>
      <c r="D35" s="192">
        <f>'Mau B2'!K36</f>
        <v>20</v>
      </c>
      <c r="E35" s="187">
        <v>260</v>
      </c>
      <c r="F35" s="192" t="str">
        <f t="shared" si="4"/>
        <v xml:space="preserve"> </v>
      </c>
      <c r="G35" s="192">
        <f t="shared" si="1"/>
        <v>240</v>
      </c>
      <c r="H35" s="193">
        <f t="shared" si="2"/>
        <v>0</v>
      </c>
      <c r="I35" s="193">
        <f t="shared" si="3"/>
        <v>85.7</v>
      </c>
      <c r="J35" s="185"/>
    </row>
    <row r="36" spans="1:10" ht="18" customHeight="1" x14ac:dyDescent="0.25">
      <c r="A36" s="183">
        <v>24</v>
      </c>
      <c r="B36" s="14"/>
      <c r="C36" s="165"/>
      <c r="D36" s="192">
        <f>'Mau B2'!K37</f>
        <v>20</v>
      </c>
      <c r="E36" s="187">
        <v>360</v>
      </c>
      <c r="F36" s="192" t="str">
        <f t="shared" si="4"/>
        <v xml:space="preserve"> </v>
      </c>
      <c r="G36" s="192">
        <f>IF(D36&lt;E36,E36-D36," ")</f>
        <v>340</v>
      </c>
      <c r="H36" s="193">
        <f>ROUND(IF(D36&gt;E36,IF(E36=360,F36/3.2,IF(E36=260,F36/2.8," ")),"0"),1)</f>
        <v>0</v>
      </c>
      <c r="I36" s="193">
        <f>ROUND(IF(E36&gt;D36,IF(E36=360,G36/3.2,IF(E36=260,G36/2.8," ")),"0"),1)</f>
        <v>106.3</v>
      </c>
      <c r="J36" s="185"/>
    </row>
    <row r="37" spans="1:10" ht="18" customHeight="1" x14ac:dyDescent="0.25">
      <c r="A37" s="183">
        <v>25</v>
      </c>
      <c r="B37" s="14"/>
      <c r="C37" s="165"/>
      <c r="D37" s="192">
        <f>'Mau B2'!K38</f>
        <v>20</v>
      </c>
      <c r="E37" s="187">
        <v>260</v>
      </c>
      <c r="F37" s="192" t="str">
        <f t="shared" si="4"/>
        <v xml:space="preserve"> </v>
      </c>
      <c r="G37" s="192">
        <f t="shared" si="1"/>
        <v>240</v>
      </c>
      <c r="H37" s="193">
        <f t="shared" si="2"/>
        <v>0</v>
      </c>
      <c r="I37" s="193">
        <f t="shared" si="3"/>
        <v>85.7</v>
      </c>
      <c r="J37" s="185"/>
    </row>
    <row r="38" spans="1:10" ht="18" customHeight="1" x14ac:dyDescent="0.25">
      <c r="A38" s="183">
        <v>26</v>
      </c>
      <c r="B38" s="14"/>
      <c r="C38" s="165"/>
      <c r="D38" s="192">
        <f>'Mau B2'!K39</f>
        <v>20</v>
      </c>
      <c r="E38" s="187">
        <v>360</v>
      </c>
      <c r="F38" s="192" t="str">
        <f t="shared" ref="F38:F57" si="5">IF(D38&gt;E38,D38-E38," ")</f>
        <v xml:space="preserve"> </v>
      </c>
      <c r="G38" s="192">
        <f t="shared" si="1"/>
        <v>340</v>
      </c>
      <c r="H38" s="193">
        <f t="shared" si="2"/>
        <v>0</v>
      </c>
      <c r="I38" s="193">
        <f t="shared" si="3"/>
        <v>106.3</v>
      </c>
      <c r="J38" s="185"/>
    </row>
    <row r="39" spans="1:10" ht="18" customHeight="1" x14ac:dyDescent="0.25">
      <c r="A39" s="183">
        <v>27</v>
      </c>
      <c r="B39" s="14"/>
      <c r="C39" s="165"/>
      <c r="D39" s="192">
        <f>'Mau B2'!K40</f>
        <v>20</v>
      </c>
      <c r="E39" s="187">
        <v>260</v>
      </c>
      <c r="F39" s="192" t="str">
        <f t="shared" si="5"/>
        <v xml:space="preserve"> </v>
      </c>
      <c r="G39" s="192">
        <f t="shared" si="1"/>
        <v>240</v>
      </c>
      <c r="H39" s="193">
        <f t="shared" si="2"/>
        <v>0</v>
      </c>
      <c r="I39" s="193">
        <f t="shared" si="3"/>
        <v>85.7</v>
      </c>
      <c r="J39" s="185"/>
    </row>
    <row r="40" spans="1:10" ht="18" customHeight="1" x14ac:dyDescent="0.25">
      <c r="A40" s="183">
        <v>28</v>
      </c>
      <c r="B40" s="14"/>
      <c r="C40" s="165"/>
      <c r="D40" s="192">
        <f>'Mau B2'!K41</f>
        <v>20</v>
      </c>
      <c r="E40" s="187">
        <v>260</v>
      </c>
      <c r="F40" s="192" t="str">
        <f t="shared" si="5"/>
        <v xml:space="preserve"> </v>
      </c>
      <c r="G40" s="192">
        <f t="shared" si="1"/>
        <v>240</v>
      </c>
      <c r="H40" s="193">
        <f t="shared" si="2"/>
        <v>0</v>
      </c>
      <c r="I40" s="193">
        <f t="shared" si="3"/>
        <v>85.7</v>
      </c>
      <c r="J40" s="185"/>
    </row>
    <row r="41" spans="1:10" ht="18" customHeight="1" x14ac:dyDescent="0.25">
      <c r="A41" s="183">
        <v>29</v>
      </c>
      <c r="B41" s="14"/>
      <c r="C41" s="165"/>
      <c r="D41" s="192">
        <f>'Mau B2'!K42</f>
        <v>20</v>
      </c>
      <c r="E41" s="187">
        <v>360</v>
      </c>
      <c r="F41" s="192" t="str">
        <f t="shared" si="5"/>
        <v xml:space="preserve"> </v>
      </c>
      <c r="G41" s="192">
        <f t="shared" si="1"/>
        <v>340</v>
      </c>
      <c r="H41" s="193">
        <f t="shared" si="2"/>
        <v>0</v>
      </c>
      <c r="I41" s="193">
        <f t="shared" si="3"/>
        <v>106.3</v>
      </c>
      <c r="J41" s="185"/>
    </row>
    <row r="42" spans="1:10" ht="18" customHeight="1" x14ac:dyDescent="0.25">
      <c r="A42" s="183">
        <v>30</v>
      </c>
      <c r="B42" s="14"/>
      <c r="C42" s="165"/>
      <c r="D42" s="192">
        <f>'Mau B2'!K43</f>
        <v>20</v>
      </c>
      <c r="E42" s="187">
        <v>260</v>
      </c>
      <c r="F42" s="192" t="str">
        <f t="shared" si="5"/>
        <v xml:space="preserve"> </v>
      </c>
      <c r="G42" s="192">
        <f>IF(D42&lt;E42,E42-D42," ")</f>
        <v>240</v>
      </c>
      <c r="H42" s="193">
        <f>ROUND(IF(D42&gt;E42,IF(E42=360,F42/3.2,IF(E42=260,F42/2.8," ")),"0"),1)</f>
        <v>0</v>
      </c>
      <c r="I42" s="193">
        <f>ROUND(IF(E42&gt;D42,IF(E42=360,G42/3.2,IF(E42=260,G42/2.8," ")),"0"),1)</f>
        <v>85.7</v>
      </c>
      <c r="J42" s="185"/>
    </row>
    <row r="43" spans="1:10" ht="18" customHeight="1" x14ac:dyDescent="0.25">
      <c r="A43" s="183">
        <v>31</v>
      </c>
      <c r="B43" s="14"/>
      <c r="C43" s="165"/>
      <c r="D43" s="192">
        <f>'Mau B2'!K44</f>
        <v>20</v>
      </c>
      <c r="E43" s="187">
        <v>360</v>
      </c>
      <c r="F43" s="192" t="str">
        <f t="shared" si="5"/>
        <v xml:space="preserve"> </v>
      </c>
      <c r="G43" s="192">
        <f t="shared" si="1"/>
        <v>340</v>
      </c>
      <c r="H43" s="193">
        <f t="shared" si="2"/>
        <v>0</v>
      </c>
      <c r="I43" s="193">
        <f t="shared" si="3"/>
        <v>106.3</v>
      </c>
      <c r="J43" s="185"/>
    </row>
    <row r="44" spans="1:10" ht="18" customHeight="1" x14ac:dyDescent="0.25">
      <c r="A44" s="183">
        <v>32</v>
      </c>
      <c r="B44" s="14"/>
      <c r="C44" s="165"/>
      <c r="D44" s="192">
        <f>'Mau B2'!K45</f>
        <v>20</v>
      </c>
      <c r="E44" s="187">
        <v>260</v>
      </c>
      <c r="F44" s="192" t="str">
        <f t="shared" si="5"/>
        <v xml:space="preserve"> </v>
      </c>
      <c r="G44" s="192">
        <f t="shared" si="1"/>
        <v>240</v>
      </c>
      <c r="H44" s="193">
        <f t="shared" si="2"/>
        <v>0</v>
      </c>
      <c r="I44" s="193">
        <f t="shared" si="3"/>
        <v>85.7</v>
      </c>
      <c r="J44" s="185"/>
    </row>
    <row r="45" spans="1:10" ht="18" customHeight="1" x14ac:dyDescent="0.25">
      <c r="A45" s="183">
        <v>33</v>
      </c>
      <c r="B45" s="14"/>
      <c r="C45" s="165"/>
      <c r="D45" s="192">
        <f>'Mau B2'!K46</f>
        <v>20</v>
      </c>
      <c r="E45" s="187">
        <v>260</v>
      </c>
      <c r="F45" s="192" t="str">
        <f t="shared" si="5"/>
        <v xml:space="preserve"> </v>
      </c>
      <c r="G45" s="192">
        <f t="shared" si="1"/>
        <v>240</v>
      </c>
      <c r="H45" s="193">
        <f t="shared" si="2"/>
        <v>0</v>
      </c>
      <c r="I45" s="193">
        <f t="shared" si="3"/>
        <v>85.7</v>
      </c>
      <c r="J45" s="185"/>
    </row>
    <row r="46" spans="1:10" ht="18" customHeight="1" x14ac:dyDescent="0.25">
      <c r="A46" s="183">
        <v>34</v>
      </c>
      <c r="B46" s="14"/>
      <c r="C46" s="165"/>
      <c r="D46" s="192">
        <f>'Mau B2'!K47</f>
        <v>20</v>
      </c>
      <c r="E46" s="187">
        <v>360</v>
      </c>
      <c r="F46" s="192" t="str">
        <f t="shared" si="5"/>
        <v xml:space="preserve"> </v>
      </c>
      <c r="G46" s="192">
        <f t="shared" si="1"/>
        <v>340</v>
      </c>
      <c r="H46" s="193">
        <f t="shared" si="2"/>
        <v>0</v>
      </c>
      <c r="I46" s="193">
        <f t="shared" si="3"/>
        <v>106.3</v>
      </c>
      <c r="J46" s="185"/>
    </row>
    <row r="47" spans="1:10" ht="18" customHeight="1" x14ac:dyDescent="0.25">
      <c r="A47" s="183">
        <v>35</v>
      </c>
      <c r="B47" s="14"/>
      <c r="C47" s="165"/>
      <c r="D47" s="192">
        <f>'Mau B2'!K48</f>
        <v>20</v>
      </c>
      <c r="E47" s="187">
        <v>260</v>
      </c>
      <c r="F47" s="192" t="str">
        <f t="shared" si="5"/>
        <v xml:space="preserve"> </v>
      </c>
      <c r="G47" s="192">
        <f t="shared" si="1"/>
        <v>240</v>
      </c>
      <c r="H47" s="193">
        <f t="shared" si="2"/>
        <v>0</v>
      </c>
      <c r="I47" s="193">
        <f t="shared" si="3"/>
        <v>85.7</v>
      </c>
      <c r="J47" s="185"/>
    </row>
    <row r="48" spans="1:10" ht="18" customHeight="1" x14ac:dyDescent="0.25">
      <c r="A48" s="183">
        <v>36</v>
      </c>
      <c r="B48" s="14"/>
      <c r="C48" s="165"/>
      <c r="D48" s="192">
        <f>'Mau B2'!K49</f>
        <v>20</v>
      </c>
      <c r="E48" s="187">
        <v>360</v>
      </c>
      <c r="F48" s="192" t="str">
        <f t="shared" si="5"/>
        <v xml:space="preserve"> </v>
      </c>
      <c r="G48" s="192">
        <f>IF(D48&lt;E48,E48-D48," ")</f>
        <v>340</v>
      </c>
      <c r="H48" s="193">
        <f>ROUND(IF(D48&gt;E48,IF(E48=360,F48/3.2,IF(E48=260,F48/2.8," ")),"0"),1)</f>
        <v>0</v>
      </c>
      <c r="I48" s="193">
        <f>ROUND(IF(E48&gt;D48,IF(E48=360,G48/3.2,IF(E48=260,G48/2.8," ")),"0"),1)</f>
        <v>106.3</v>
      </c>
      <c r="J48" s="185"/>
    </row>
    <row r="49" spans="1:11" ht="18" customHeight="1" x14ac:dyDescent="0.25">
      <c r="A49" s="183">
        <v>37</v>
      </c>
      <c r="B49" s="14"/>
      <c r="C49" s="165"/>
      <c r="D49" s="192">
        <f>'Mau B2'!K50</f>
        <v>20</v>
      </c>
      <c r="E49" s="187">
        <v>260</v>
      </c>
      <c r="F49" s="192" t="str">
        <f t="shared" si="5"/>
        <v xml:space="preserve"> </v>
      </c>
      <c r="G49" s="192">
        <f t="shared" si="1"/>
        <v>240</v>
      </c>
      <c r="H49" s="193">
        <f t="shared" si="2"/>
        <v>0</v>
      </c>
      <c r="I49" s="193">
        <f t="shared" si="3"/>
        <v>85.7</v>
      </c>
      <c r="J49" s="185"/>
    </row>
    <row r="50" spans="1:11" ht="18" customHeight="1" x14ac:dyDescent="0.25">
      <c r="A50" s="183">
        <v>38</v>
      </c>
      <c r="B50" s="14"/>
      <c r="C50" s="165"/>
      <c r="D50" s="192">
        <f>'Mau B2'!K51</f>
        <v>20</v>
      </c>
      <c r="E50" s="187">
        <v>260</v>
      </c>
      <c r="F50" s="192" t="str">
        <f t="shared" si="5"/>
        <v xml:space="preserve"> </v>
      </c>
      <c r="G50" s="192">
        <f t="shared" si="1"/>
        <v>240</v>
      </c>
      <c r="H50" s="193">
        <f t="shared" si="2"/>
        <v>0</v>
      </c>
      <c r="I50" s="193">
        <f t="shared" si="3"/>
        <v>85.7</v>
      </c>
      <c r="J50" s="185"/>
    </row>
    <row r="51" spans="1:11" ht="18" customHeight="1" x14ac:dyDescent="0.25">
      <c r="A51" s="183">
        <v>39</v>
      </c>
      <c r="B51" s="14"/>
      <c r="C51" s="165"/>
      <c r="D51" s="192">
        <f>'Mau B2'!K52</f>
        <v>20</v>
      </c>
      <c r="E51" s="187">
        <v>360</v>
      </c>
      <c r="F51" s="192" t="str">
        <f t="shared" si="5"/>
        <v xml:space="preserve"> </v>
      </c>
      <c r="G51" s="192">
        <f t="shared" si="1"/>
        <v>340</v>
      </c>
      <c r="H51" s="193">
        <f t="shared" si="2"/>
        <v>0</v>
      </c>
      <c r="I51" s="193">
        <f t="shared" si="3"/>
        <v>106.3</v>
      </c>
      <c r="J51" s="185"/>
    </row>
    <row r="52" spans="1:11" ht="18" customHeight="1" x14ac:dyDescent="0.25">
      <c r="A52" s="183">
        <v>40</v>
      </c>
      <c r="B52" s="14"/>
      <c r="C52" s="165"/>
      <c r="D52" s="192">
        <f>'Mau B2'!K53</f>
        <v>20</v>
      </c>
      <c r="E52" s="187">
        <v>260</v>
      </c>
      <c r="F52" s="192" t="str">
        <f t="shared" si="5"/>
        <v xml:space="preserve"> </v>
      </c>
      <c r="G52" s="192">
        <f t="shared" si="1"/>
        <v>240</v>
      </c>
      <c r="H52" s="193">
        <f t="shared" si="2"/>
        <v>0</v>
      </c>
      <c r="I52" s="193">
        <f t="shared" si="3"/>
        <v>85.7</v>
      </c>
      <c r="J52" s="185"/>
    </row>
    <row r="53" spans="1:11" ht="18" customHeight="1" x14ac:dyDescent="0.25">
      <c r="A53" s="183">
        <v>41</v>
      </c>
      <c r="B53" s="14"/>
      <c r="C53" s="165"/>
      <c r="D53" s="192">
        <f>'Mau B2'!K54</f>
        <v>20</v>
      </c>
      <c r="E53" s="187">
        <v>360</v>
      </c>
      <c r="F53" s="192" t="str">
        <f t="shared" si="5"/>
        <v xml:space="preserve"> </v>
      </c>
      <c r="G53" s="192">
        <f t="shared" si="1"/>
        <v>340</v>
      </c>
      <c r="H53" s="193">
        <f t="shared" si="2"/>
        <v>0</v>
      </c>
      <c r="I53" s="193">
        <f t="shared" si="3"/>
        <v>106.3</v>
      </c>
      <c r="J53" s="185"/>
    </row>
    <row r="54" spans="1:11" ht="18" customHeight="1" x14ac:dyDescent="0.25">
      <c r="A54" s="183">
        <v>42</v>
      </c>
      <c r="B54" s="14"/>
      <c r="C54" s="165"/>
      <c r="D54" s="192">
        <f>'Mau B2'!K55</f>
        <v>20</v>
      </c>
      <c r="E54" s="187">
        <v>260</v>
      </c>
      <c r="F54" s="192" t="str">
        <f t="shared" si="5"/>
        <v xml:space="preserve"> </v>
      </c>
      <c r="G54" s="192">
        <f>IF(D54&lt;E54,E54-D54," ")</f>
        <v>240</v>
      </c>
      <c r="H54" s="193">
        <f>ROUND(IF(D54&gt;E54,IF(E54=360,F54/3.2,IF(E54=260,F54/2.8," ")),"0"),1)</f>
        <v>0</v>
      </c>
      <c r="I54" s="193">
        <f>ROUND(IF(E54&gt;D54,IF(E54=360,G54/3.2,IF(E54=260,G54/2.8," ")),"0"),1)</f>
        <v>85.7</v>
      </c>
      <c r="J54" s="185"/>
    </row>
    <row r="55" spans="1:11" ht="18" customHeight="1" x14ac:dyDescent="0.25">
      <c r="A55" s="183">
        <v>43</v>
      </c>
      <c r="B55" s="14"/>
      <c r="C55" s="165"/>
      <c r="D55" s="192">
        <f>'Mau B2'!K56</f>
        <v>20</v>
      </c>
      <c r="E55" s="187">
        <v>260</v>
      </c>
      <c r="F55" s="192" t="str">
        <f t="shared" si="5"/>
        <v xml:space="preserve"> </v>
      </c>
      <c r="G55" s="192">
        <f t="shared" si="1"/>
        <v>240</v>
      </c>
      <c r="H55" s="193">
        <f t="shared" si="2"/>
        <v>0</v>
      </c>
      <c r="I55" s="193">
        <f t="shared" si="3"/>
        <v>85.7</v>
      </c>
      <c r="J55" s="185"/>
    </row>
    <row r="56" spans="1:11" ht="18" customHeight="1" x14ac:dyDescent="0.25">
      <c r="A56" s="183">
        <v>44</v>
      </c>
      <c r="B56" s="14"/>
      <c r="C56" s="165"/>
      <c r="D56" s="192">
        <f>'Mau B2'!K57</f>
        <v>20</v>
      </c>
      <c r="E56" s="187">
        <v>360</v>
      </c>
      <c r="F56" s="192" t="str">
        <f t="shared" si="5"/>
        <v xml:space="preserve"> </v>
      </c>
      <c r="G56" s="192">
        <f t="shared" si="1"/>
        <v>340</v>
      </c>
      <c r="H56" s="193">
        <f t="shared" si="2"/>
        <v>0</v>
      </c>
      <c r="I56" s="193">
        <f t="shared" si="3"/>
        <v>106.3</v>
      </c>
      <c r="J56" s="185"/>
    </row>
    <row r="57" spans="1:11" ht="18" customHeight="1" x14ac:dyDescent="0.25">
      <c r="A57" s="183">
        <v>45</v>
      </c>
      <c r="B57" s="14"/>
      <c r="C57" s="165"/>
      <c r="D57" s="192">
        <f>'Mau B2'!K58</f>
        <v>20</v>
      </c>
      <c r="E57" s="187">
        <v>260</v>
      </c>
      <c r="F57" s="192" t="str">
        <f t="shared" si="5"/>
        <v xml:space="preserve"> </v>
      </c>
      <c r="G57" s="192">
        <f t="shared" si="1"/>
        <v>240</v>
      </c>
      <c r="H57" s="193">
        <f t="shared" si="2"/>
        <v>0</v>
      </c>
      <c r="I57" s="193">
        <f t="shared" si="3"/>
        <v>85.7</v>
      </c>
      <c r="J57" s="185"/>
    </row>
    <row r="58" spans="1:11" ht="18" customHeight="1" x14ac:dyDescent="0.25">
      <c r="A58" s="183">
        <v>46</v>
      </c>
      <c r="B58" s="14"/>
      <c r="C58" s="165"/>
      <c r="D58" s="192">
        <f>'Mau B2'!K59</f>
        <v>20</v>
      </c>
      <c r="E58" s="187">
        <v>360</v>
      </c>
      <c r="F58" s="192" t="str">
        <f>IF(D58&gt;E58,D58-E58," ")</f>
        <v xml:space="preserve"> </v>
      </c>
      <c r="G58" s="192">
        <f t="shared" si="1"/>
        <v>340</v>
      </c>
      <c r="H58" s="193">
        <f t="shared" si="2"/>
        <v>0</v>
      </c>
      <c r="I58" s="193">
        <f t="shared" si="3"/>
        <v>106.3</v>
      </c>
      <c r="J58" s="185"/>
    </row>
    <row r="59" spans="1:11" ht="18" customHeight="1" x14ac:dyDescent="0.25">
      <c r="A59" s="183">
        <v>47</v>
      </c>
      <c r="B59" s="14"/>
      <c r="C59" s="165"/>
      <c r="D59" s="192">
        <f>'Mau B2'!K60</f>
        <v>20</v>
      </c>
      <c r="E59" s="187">
        <v>360</v>
      </c>
      <c r="F59" s="192" t="str">
        <f>IF(D59&gt;E59,D59-E59," ")</f>
        <v xml:space="preserve"> </v>
      </c>
      <c r="G59" s="192">
        <f t="shared" si="1"/>
        <v>340</v>
      </c>
      <c r="H59" s="193">
        <f t="shared" si="2"/>
        <v>0</v>
      </c>
      <c r="I59" s="193">
        <f t="shared" si="3"/>
        <v>106.3</v>
      </c>
      <c r="J59" s="185"/>
    </row>
    <row r="60" spans="1:11" ht="18" customHeight="1" x14ac:dyDescent="0.25">
      <c r="A60" s="183">
        <v>48</v>
      </c>
      <c r="B60" s="14"/>
      <c r="C60" s="165"/>
      <c r="D60" s="192">
        <f>'Mau B2'!K61</f>
        <v>20</v>
      </c>
      <c r="E60" s="187">
        <v>260</v>
      </c>
      <c r="F60" s="192" t="str">
        <f>IF(D60&gt;E60,D60-E60," ")</f>
        <v xml:space="preserve"> </v>
      </c>
      <c r="G60" s="192">
        <f>IF(D60&lt;E60,E60-D60," ")</f>
        <v>240</v>
      </c>
      <c r="H60" s="193">
        <f>ROUND(IF(D60&gt;E60,IF(E60=360,F60/3.2,IF(E60=260,F60/2.8," ")),"0"),1)</f>
        <v>0</v>
      </c>
      <c r="I60" s="193">
        <f>ROUND(IF(E60&gt;D60,IF(E60=360,G60/3.2,IF(E60=260,G60/2.8," ")),"0"),1)</f>
        <v>85.7</v>
      </c>
      <c r="J60" s="185"/>
    </row>
    <row r="61" spans="1:11" ht="18" customHeight="1" x14ac:dyDescent="0.25">
      <c r="A61" s="183">
        <v>49</v>
      </c>
      <c r="B61" s="14"/>
      <c r="C61" s="165"/>
      <c r="D61" s="192">
        <f>'Mau B2'!K62</f>
        <v>20</v>
      </c>
      <c r="E61" s="187">
        <v>360</v>
      </c>
      <c r="F61" s="192" t="str">
        <f>IF(D61&gt;E61,D61-E61," ")</f>
        <v xml:space="preserve"> </v>
      </c>
      <c r="G61" s="192">
        <f t="shared" si="1"/>
        <v>340</v>
      </c>
      <c r="H61" s="193">
        <f t="shared" si="2"/>
        <v>0</v>
      </c>
      <c r="I61" s="193">
        <f t="shared" si="3"/>
        <v>106.3</v>
      </c>
      <c r="J61" s="185"/>
    </row>
    <row r="62" spans="1:11" ht="18" customHeight="1" x14ac:dyDescent="0.25">
      <c r="A62" s="183">
        <v>50</v>
      </c>
      <c r="B62" s="14"/>
      <c r="C62" s="165"/>
      <c r="D62" s="192">
        <f>'Mau B2'!K63</f>
        <v>20</v>
      </c>
      <c r="E62" s="187">
        <v>360</v>
      </c>
      <c r="F62" s="192" t="str">
        <f>IF(D62&gt;E62,D62-E62," ")</f>
        <v xml:space="preserve"> </v>
      </c>
      <c r="G62" s="192">
        <f t="shared" si="1"/>
        <v>340</v>
      </c>
      <c r="H62" s="193">
        <f t="shared" si="2"/>
        <v>0</v>
      </c>
      <c r="I62" s="193">
        <f t="shared" si="3"/>
        <v>106.3</v>
      </c>
      <c r="J62" s="185"/>
    </row>
    <row r="63" spans="1:11" ht="24" customHeight="1" x14ac:dyDescent="0.25">
      <c r="A63" s="427" t="s">
        <v>30</v>
      </c>
      <c r="B63" s="428"/>
      <c r="C63" s="429"/>
      <c r="D63" s="173">
        <f>SUM(D13:D62)</f>
        <v>1052</v>
      </c>
      <c r="E63" s="173">
        <f>SUM(E13:E62)</f>
        <v>15200</v>
      </c>
      <c r="F63" s="173">
        <f>SUM(F13:F62)</f>
        <v>0</v>
      </c>
      <c r="G63" s="173">
        <f>SUM(G13:G62)</f>
        <v>14148</v>
      </c>
      <c r="H63" s="173">
        <f>ROUND(SUM(H13:H62),1)</f>
        <v>0</v>
      </c>
      <c r="I63" s="173">
        <f>ROUND(SUM(I13:I62),1)</f>
        <v>4721.6000000000004</v>
      </c>
      <c r="J63" s="170"/>
    </row>
    <row r="64" spans="1:11" ht="7.5" customHeight="1" x14ac:dyDescent="0.25">
      <c r="K64" s="188"/>
    </row>
    <row r="65" spans="2:10" ht="18.75" customHeight="1" x14ac:dyDescent="0.3">
      <c r="B65" s="189" t="s">
        <v>66</v>
      </c>
      <c r="E65" s="190"/>
    </row>
    <row r="66" spans="2:10" x14ac:dyDescent="0.25">
      <c r="D66" s="28"/>
      <c r="E66" s="28"/>
      <c r="F66" s="28"/>
      <c r="I66" s="32" t="s">
        <v>42</v>
      </c>
    </row>
    <row r="67" spans="2:10" ht="18.75" customHeight="1" x14ac:dyDescent="0.25">
      <c r="B67" s="28" t="s">
        <v>38</v>
      </c>
      <c r="C67" s="68"/>
      <c r="D67" s="68" t="s">
        <v>37</v>
      </c>
      <c r="F67" s="68"/>
      <c r="G67" s="68"/>
      <c r="I67" s="28" t="s">
        <v>15</v>
      </c>
    </row>
    <row r="68" spans="2:10" ht="16.5" customHeight="1" x14ac:dyDescent="0.25">
      <c r="B68" s="281"/>
      <c r="C68" s="281"/>
      <c r="F68" s="191"/>
      <c r="H68" s="64"/>
      <c r="J68" s="64"/>
    </row>
  </sheetData>
  <sheetProtection password="C71F" sheet="1" formatCells="0" formatColumns="0" formatRows="0" insertHyperlinks="0" sort="0" autoFilter="0" pivotTables="0"/>
  <customSheetViews>
    <customSheetView guid="{12C9832D-49BD-45CC-A5E0-F64F753F5189}" showPageBreaks="1" topLeftCell="A9">
      <selection activeCell="E17" sqref="D15:E17"/>
      <pageMargins left="0.33" right="0.25" top="0.19" bottom="0.18" header="0" footer="0"/>
      <printOptions horizontalCentered="1"/>
      <pageSetup paperSize="9" orientation="landscape" r:id="rId1"/>
      <headerFooter alignWithMargins="0"/>
    </customSheetView>
  </customSheetViews>
  <mergeCells count="17">
    <mergeCell ref="B68:C68"/>
    <mergeCell ref="A63:C63"/>
    <mergeCell ref="B10:C11"/>
    <mergeCell ref="B12:C12"/>
    <mergeCell ref="A2:D2"/>
    <mergeCell ref="A3:D3"/>
    <mergeCell ref="A6:J6"/>
    <mergeCell ref="A10:A11"/>
    <mergeCell ref="F10:F11"/>
    <mergeCell ref="A7:J7"/>
    <mergeCell ref="E10:E11"/>
    <mergeCell ref="J10:J11"/>
    <mergeCell ref="A8:J8"/>
    <mergeCell ref="I10:I11"/>
    <mergeCell ref="H10:H11"/>
    <mergeCell ref="D10:D11"/>
    <mergeCell ref="G10:G11"/>
  </mergeCells>
  <phoneticPr fontId="0" type="noConversion"/>
  <printOptions horizontalCentered="1"/>
  <pageMargins left="0.33" right="0.25" top="0.19" bottom="0.18" header="0" footer="0"/>
  <pageSetup paperSize="9" orientation="landscape" r:id="rId2"/>
  <headerFooter alignWithMargins="0"/>
  <drawing r:id="rId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A51"/>
  <sheetViews>
    <sheetView workbookViewId="0">
      <selection activeCell="A10" sqref="A10"/>
    </sheetView>
  </sheetViews>
  <sheetFormatPr defaultRowHeight="16.5" x14ac:dyDescent="0.25"/>
  <cols>
    <col min="1" max="1" width="123.75" style="2" customWidth="1"/>
    <col min="2" max="16384" width="9" style="1"/>
  </cols>
  <sheetData>
    <row r="1" spans="1:1" s="8" customFormat="1" ht="37.5" customHeight="1" x14ac:dyDescent="0.25">
      <c r="A1" s="7" t="s">
        <v>199</v>
      </c>
    </row>
    <row r="2" spans="1:1" s="10" customFormat="1" ht="39" customHeight="1" x14ac:dyDescent="0.3">
      <c r="A2" s="9" t="s">
        <v>200</v>
      </c>
    </row>
    <row r="3" spans="1:1" s="4" customFormat="1" ht="24" customHeight="1" x14ac:dyDescent="0.25">
      <c r="A3" s="3" t="s">
        <v>223</v>
      </c>
    </row>
    <row r="4" spans="1:1" s="10" customFormat="1" ht="21.75" customHeight="1" x14ac:dyDescent="0.25">
      <c r="A4" s="11" t="s">
        <v>198</v>
      </c>
    </row>
    <row r="5" spans="1:1" s="4" customFormat="1" ht="21.75" customHeight="1" x14ac:dyDescent="0.3">
      <c r="A5" s="5" t="s">
        <v>201</v>
      </c>
    </row>
    <row r="6" spans="1:1" s="10" customFormat="1" ht="21.75" customHeight="1" x14ac:dyDescent="0.25">
      <c r="A6" s="12" t="s">
        <v>205</v>
      </c>
    </row>
    <row r="7" spans="1:1" s="4" customFormat="1" ht="21.75" customHeight="1" x14ac:dyDescent="0.25">
      <c r="A7" s="6" t="s">
        <v>203</v>
      </c>
    </row>
    <row r="8" spans="1:1" s="10" customFormat="1" ht="21.75" customHeight="1" x14ac:dyDescent="0.25">
      <c r="A8" s="13" t="s">
        <v>229</v>
      </c>
    </row>
    <row r="9" spans="1:1" s="4" customFormat="1" ht="21.75" customHeight="1" x14ac:dyDescent="0.25">
      <c r="A9" s="6" t="s">
        <v>230</v>
      </c>
    </row>
    <row r="10" spans="1:1" s="10" customFormat="1" ht="21.75" customHeight="1" x14ac:dyDescent="0.25">
      <c r="A10" s="12" t="s">
        <v>204</v>
      </c>
    </row>
    <row r="11" spans="1:1" s="4" customFormat="1" ht="21.75" customHeight="1" x14ac:dyDescent="0.25">
      <c r="A11" s="6" t="s">
        <v>206</v>
      </c>
    </row>
    <row r="12" spans="1:1" s="10" customFormat="1" ht="21.75" customHeight="1" x14ac:dyDescent="0.25">
      <c r="A12" s="12" t="s">
        <v>207</v>
      </c>
    </row>
    <row r="13" spans="1:1" s="4" customFormat="1" ht="21.75" customHeight="1" x14ac:dyDescent="0.3">
      <c r="A13" s="5" t="s">
        <v>202</v>
      </c>
    </row>
    <row r="14" spans="1:1" s="10" customFormat="1" ht="21.75" customHeight="1" x14ac:dyDescent="0.25">
      <c r="A14" s="12" t="s">
        <v>231</v>
      </c>
    </row>
    <row r="15" spans="1:1" s="4" customFormat="1" ht="21.75" customHeight="1" x14ac:dyDescent="0.25">
      <c r="A15" s="6" t="s">
        <v>208</v>
      </c>
    </row>
    <row r="16" spans="1:1" s="10" customFormat="1" ht="21.75" customHeight="1" x14ac:dyDescent="0.25">
      <c r="A16" s="12" t="s">
        <v>209</v>
      </c>
    </row>
    <row r="17" spans="1:1" s="4" customFormat="1" ht="21.75" customHeight="1" x14ac:dyDescent="0.25">
      <c r="A17" s="6" t="s">
        <v>210</v>
      </c>
    </row>
    <row r="18" spans="1:1" s="10" customFormat="1" ht="21.75" customHeight="1" x14ac:dyDescent="0.25">
      <c r="A18" s="12" t="s">
        <v>209</v>
      </c>
    </row>
    <row r="19" spans="1:1" s="10" customFormat="1" ht="21.75" customHeight="1" x14ac:dyDescent="0.25">
      <c r="A19" s="12" t="s">
        <v>211</v>
      </c>
    </row>
    <row r="20" spans="1:1" s="4" customFormat="1" ht="21.75" customHeight="1" x14ac:dyDescent="0.25">
      <c r="A20" s="6" t="s">
        <v>212</v>
      </c>
    </row>
    <row r="21" spans="1:1" s="10" customFormat="1" ht="21.75" customHeight="1" x14ac:dyDescent="0.25">
      <c r="A21" s="12" t="s">
        <v>213</v>
      </c>
    </row>
    <row r="22" spans="1:1" s="4" customFormat="1" ht="21.75" customHeight="1" x14ac:dyDescent="0.25">
      <c r="A22" s="6" t="s">
        <v>214</v>
      </c>
    </row>
    <row r="23" spans="1:1" s="10" customFormat="1" ht="21.75" customHeight="1" x14ac:dyDescent="0.25">
      <c r="A23" s="12" t="s">
        <v>216</v>
      </c>
    </row>
    <row r="24" spans="1:1" s="4" customFormat="1" ht="21.75" customHeight="1" x14ac:dyDescent="0.25">
      <c r="A24" s="6" t="s">
        <v>215</v>
      </c>
    </row>
    <row r="25" spans="1:1" s="10" customFormat="1" ht="21.75" customHeight="1" x14ac:dyDescent="0.25">
      <c r="A25" s="12" t="s">
        <v>217</v>
      </c>
    </row>
    <row r="26" spans="1:1" s="4" customFormat="1" ht="21.75" customHeight="1" x14ac:dyDescent="0.25">
      <c r="A26" s="6" t="s">
        <v>218</v>
      </c>
    </row>
    <row r="27" spans="1:1" s="10" customFormat="1" ht="21.75" customHeight="1" x14ac:dyDescent="0.25">
      <c r="A27" s="12" t="s">
        <v>219</v>
      </c>
    </row>
    <row r="28" spans="1:1" s="4" customFormat="1" ht="21.75" customHeight="1" x14ac:dyDescent="0.25">
      <c r="A28" s="6" t="s">
        <v>232</v>
      </c>
    </row>
    <row r="29" spans="1:1" s="10" customFormat="1" ht="21.75" customHeight="1" x14ac:dyDescent="0.25">
      <c r="A29" s="12" t="s">
        <v>220</v>
      </c>
    </row>
    <row r="30" spans="1:1" s="4" customFormat="1" ht="21.75" customHeight="1" x14ac:dyDescent="0.25">
      <c r="A30" s="6" t="s">
        <v>233</v>
      </c>
    </row>
    <row r="31" spans="1:1" s="10" customFormat="1" ht="21.75" customHeight="1" x14ac:dyDescent="0.25">
      <c r="A31" s="12" t="s">
        <v>221</v>
      </c>
    </row>
    <row r="32" spans="1:1" s="4" customFormat="1" ht="21.75" customHeight="1" x14ac:dyDescent="0.25">
      <c r="A32" s="6" t="s">
        <v>222</v>
      </c>
    </row>
    <row r="33" ht="21.75" customHeight="1" x14ac:dyDescent="0.25"/>
    <row r="34" ht="21.75" customHeight="1" x14ac:dyDescent="0.25"/>
    <row r="35" ht="21.75" customHeight="1" x14ac:dyDescent="0.25"/>
    <row r="36" ht="21.75" customHeight="1" x14ac:dyDescent="0.25"/>
    <row r="37" ht="21.75" customHeight="1" x14ac:dyDescent="0.25"/>
    <row r="38" ht="21.75" customHeight="1" x14ac:dyDescent="0.25"/>
    <row r="39" ht="21.75" customHeight="1" x14ac:dyDescent="0.25"/>
    <row r="40" ht="21.75" customHeight="1" x14ac:dyDescent="0.25"/>
    <row r="41" ht="21.75" customHeight="1" x14ac:dyDescent="0.25"/>
    <row r="42" ht="21.75" customHeight="1" x14ac:dyDescent="0.25"/>
    <row r="43" ht="21.75" customHeight="1" x14ac:dyDescent="0.25"/>
    <row r="44" ht="21.75" customHeight="1" x14ac:dyDescent="0.25"/>
    <row r="45" ht="21.75" customHeight="1" x14ac:dyDescent="0.25"/>
    <row r="46" ht="21.75" customHeight="1" x14ac:dyDescent="0.25"/>
    <row r="47" ht="21.75" customHeight="1" x14ac:dyDescent="0.25"/>
    <row r="48" ht="21.75" customHeight="1" x14ac:dyDescent="0.25"/>
    <row r="49" ht="21.75" customHeight="1" x14ac:dyDescent="0.25"/>
    <row r="50" ht="21.75" customHeight="1" x14ac:dyDescent="0.25"/>
    <row r="51" ht="21.75" customHeight="1" x14ac:dyDescent="0.25"/>
  </sheetData>
  <customSheetViews>
    <customSheetView guid="{12C9832D-49BD-45CC-A5E0-F64F753F5189}" showPageBreaks="1">
      <selection activeCell="A10" sqref="A10"/>
      <pageMargins left="0.45" right="0.39" top="0.48" bottom="0.55000000000000004" header="0.5" footer="0.5"/>
      <pageSetup paperSize="9" orientation="portrait" r:id="rId1"/>
      <headerFooter alignWithMargins="0"/>
    </customSheetView>
  </customSheetViews>
  <phoneticPr fontId="5" type="noConversion"/>
  <pageMargins left="0.45" right="0.39" top="0.48" bottom="0.55000000000000004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48</vt:i4>
      </vt:variant>
      <vt:variant>
        <vt:lpstr>Named Ranges</vt:lpstr>
      </vt:variant>
      <vt:variant>
        <vt:i4>14</vt:i4>
      </vt:variant>
    </vt:vector>
  </HeadingPairs>
  <TitlesOfParts>
    <vt:vector size="62" baseType="lpstr">
      <vt:lpstr>Mau A2 P Bảo</vt:lpstr>
      <vt:lpstr>Mau A1 P Bảo</vt:lpstr>
      <vt:lpstr>Mau A2 Đức</vt:lpstr>
      <vt:lpstr>Mau A1 Đức</vt:lpstr>
      <vt:lpstr>Mau A2 Mạnh</vt:lpstr>
      <vt:lpstr>Mau A1 Mạnh</vt:lpstr>
      <vt:lpstr>Mau A2 Bình</vt:lpstr>
      <vt:lpstr>Mau A1 Bình</vt:lpstr>
      <vt:lpstr>Mau A2 Thái</vt:lpstr>
      <vt:lpstr>Mau A1 Thái</vt:lpstr>
      <vt:lpstr>Mau A2 Thịnh</vt:lpstr>
      <vt:lpstr>Mau A1 Thịnh</vt:lpstr>
      <vt:lpstr>Mau A2 Phương</vt:lpstr>
      <vt:lpstr>Mau A1 Phương</vt:lpstr>
      <vt:lpstr>Mau A2 Q Bảo</vt:lpstr>
      <vt:lpstr>Mau A1 Q Bảo</vt:lpstr>
      <vt:lpstr>Mau A2 Hóa</vt:lpstr>
      <vt:lpstr>Mau A1 Hóa</vt:lpstr>
      <vt:lpstr>Mau A2 Tín</vt:lpstr>
      <vt:lpstr>Mau A1 Tín</vt:lpstr>
      <vt:lpstr>Mau A2 M Tuấn</vt:lpstr>
      <vt:lpstr>Mau A1 M Tuấn</vt:lpstr>
      <vt:lpstr>Mau A2 T Hùng</vt:lpstr>
      <vt:lpstr>Mau A1 T Hùng</vt:lpstr>
      <vt:lpstr>Mau A2 Trung</vt:lpstr>
      <vt:lpstr>Mau A1 Trung</vt:lpstr>
      <vt:lpstr>Mau A2 Duy</vt:lpstr>
      <vt:lpstr>Mau A1 Duy</vt:lpstr>
      <vt:lpstr>Mau A2 T Sơn</vt:lpstr>
      <vt:lpstr>Mau A1 T Sơn</vt:lpstr>
      <vt:lpstr>Mau A2 P Nguyên</vt:lpstr>
      <vt:lpstr>Mau A1 P Nguyên</vt:lpstr>
      <vt:lpstr>Mau A2 Tuấn Kiệt</vt:lpstr>
      <vt:lpstr>Mau A1 Tuấn Kiệt</vt:lpstr>
      <vt:lpstr>Mau A1 A Tuấn</vt:lpstr>
      <vt:lpstr>Mau A2 A Tuấn</vt:lpstr>
      <vt:lpstr>Mau A3</vt:lpstr>
      <vt:lpstr>Mau B1.1</vt:lpstr>
      <vt:lpstr>Mau B1.2</vt:lpstr>
      <vt:lpstr>Mau B1.3.1</vt:lpstr>
      <vt:lpstr>Mau B1.4</vt:lpstr>
      <vt:lpstr>Mau  B1.3.2</vt:lpstr>
      <vt:lpstr>Mau B1.5</vt:lpstr>
      <vt:lpstr>Mau B1. 6</vt:lpstr>
      <vt:lpstr>Mau B1.7</vt:lpstr>
      <vt:lpstr>Mau B2</vt:lpstr>
      <vt:lpstr>Mau B3</vt:lpstr>
      <vt:lpstr>Hướng dẫn</vt:lpstr>
      <vt:lpstr>'Mau  B1.3.2'!Print_Area</vt:lpstr>
      <vt:lpstr>'Mau A1 T Sơn'!Print_Area</vt:lpstr>
      <vt:lpstr>'Mau B1.3.1'!Print_Area</vt:lpstr>
      <vt:lpstr>'Mau  B1.3.2'!Print_Titles</vt:lpstr>
      <vt:lpstr>'Mau A3'!Print_Titles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B2'!Print_Titles</vt:lpstr>
      <vt:lpstr>'Mau B3'!Print_Titles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Thai</cp:lastModifiedBy>
  <cp:lastPrinted>2014-09-26T22:47:37Z</cp:lastPrinted>
  <dcterms:created xsi:type="dcterms:W3CDTF">2000-12-08T08:39:48Z</dcterms:created>
  <dcterms:modified xsi:type="dcterms:W3CDTF">2015-01-12T14:18:11Z</dcterms:modified>
</cp:coreProperties>
</file>